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NV Grygov ..." sheetId="2" r:id="rId2"/>
    <sheet name="SO 02.1 - Zemní práce" sheetId="3" r:id="rId3"/>
    <sheet name="SO 02 - Oprava NV Grygov ..." sheetId="4" r:id="rId4"/>
    <sheet name="SO 01.1 VRN - Vedlejší ro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Oprava NV Grygov ...'!$C$84:$L$150</definedName>
    <definedName name="_xlnm.Print_Area" localSheetId="1">'SO 01 - Oprava NV Grygov ...'!$C$4:$K$41,'SO 01 - Oprava NV Grygov ...'!$C$47:$K$66,'SO 01 - Oprava NV Grygov ...'!$C$72:$L$150</definedName>
    <definedName name="_xlnm.Print_Titles" localSheetId="1">'SO 01 - Oprava NV Grygov ...'!$84:$84</definedName>
    <definedName name="_xlnm._FilterDatabase" localSheetId="2" hidden="1">'SO 02.1 - Zemní práce'!$C$82:$L$101</definedName>
    <definedName name="_xlnm.Print_Area" localSheetId="2">'SO 02.1 - Zemní práce'!$C$4:$K$41,'SO 02.1 - Zemní práce'!$C$47:$K$64,'SO 02.1 - Zemní práce'!$C$70:$L$101</definedName>
    <definedName name="_xlnm.Print_Titles" localSheetId="2">'SO 02.1 - Zemní práce'!$82:$82</definedName>
    <definedName name="_xlnm._FilterDatabase" localSheetId="3" hidden="1">'SO 02 - Oprava NV Grygov ...'!$C$81:$L$170</definedName>
    <definedName name="_xlnm.Print_Area" localSheetId="3">'SO 02 - Oprava NV Grygov ...'!$C$4:$K$41,'SO 02 - Oprava NV Grygov ...'!$C$47:$K$63,'SO 02 - Oprava NV Grygov ...'!$C$69:$L$170</definedName>
    <definedName name="_xlnm.Print_Titles" localSheetId="3">'SO 02 - Oprava NV Grygov ...'!$81:$81</definedName>
    <definedName name="_xlnm._FilterDatabase" localSheetId="4" hidden="1">'SO 01.1 VRN - Vedlejší ro...'!$C$81:$L$85</definedName>
    <definedName name="_xlnm.Print_Area" localSheetId="4">'SO 01.1 VRN - Vedlejší ro...'!$C$4:$K$41,'SO 01.1 VRN - Vedlejší ro...'!$C$47:$K$63,'SO 01.1 VRN - Vedlejší ro...'!$C$69:$L$85</definedName>
    <definedName name="_xlnm.Print_Titles" localSheetId="4">'SO 01.1 VRN - Vedlejší ro...'!$81:$81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K39"/>
  <c r="K38"/>
  <c i="1" r="BA58"/>
  <c i="5" r="K37"/>
  <c i="1" r="AZ58"/>
  <c i="5" r="BI84"/>
  <c r="BH84"/>
  <c r="BG84"/>
  <c r="BF84"/>
  <c r="X84"/>
  <c r="X83"/>
  <c r="X82"/>
  <c r="V84"/>
  <c r="V83"/>
  <c r="V82"/>
  <c r="T84"/>
  <c r="T83"/>
  <c r="T82"/>
  <c i="1" r="AW58"/>
  <c i="5" r="P84"/>
  <c r="J79"/>
  <c r="J78"/>
  <c r="F78"/>
  <c r="F76"/>
  <c r="E74"/>
  <c r="J57"/>
  <c r="J56"/>
  <c r="F56"/>
  <c r="F54"/>
  <c r="E52"/>
  <c r="J18"/>
  <c r="E18"/>
  <c r="F79"/>
  <c r="J17"/>
  <c r="J12"/>
  <c r="J54"/>
  <c r="E7"/>
  <c r="E50"/>
  <c i="4" r="K39"/>
  <c r="K38"/>
  <c i="1" r="BA57"/>
  <c i="4" r="K37"/>
  <c i="1" r="AZ57"/>
  <c i="4" r="BI169"/>
  <c r="BH169"/>
  <c r="BG169"/>
  <c r="BF169"/>
  <c r="X169"/>
  <c r="V169"/>
  <c r="T169"/>
  <c r="P169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6"/>
  <c r="BH116"/>
  <c r="BG116"/>
  <c r="BF116"/>
  <c r="X116"/>
  <c r="V116"/>
  <c r="T116"/>
  <c r="P116"/>
  <c r="BI114"/>
  <c r="BH114"/>
  <c r="BG114"/>
  <c r="BF114"/>
  <c r="X114"/>
  <c r="V114"/>
  <c r="T114"/>
  <c r="P114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F76"/>
  <c r="E74"/>
  <c r="F54"/>
  <c r="E52"/>
  <c r="J24"/>
  <c r="E24"/>
  <c r="J79"/>
  <c r="J23"/>
  <c r="J21"/>
  <c r="E21"/>
  <c r="J56"/>
  <c r="J20"/>
  <c r="J18"/>
  <c r="E18"/>
  <c r="F79"/>
  <c r="J17"/>
  <c r="J15"/>
  <c r="E15"/>
  <c r="F78"/>
  <c r="J14"/>
  <c r="J12"/>
  <c r="J54"/>
  <c r="E7"/>
  <c r="E72"/>
  <c i="3" r="X85"/>
  <c r="X84"/>
  <c r="X83"/>
  <c r="K39"/>
  <c r="K38"/>
  <c i="1" r="BA56"/>
  <c i="3" r="K37"/>
  <c i="1" r="AZ56"/>
  <c i="3" r="BI99"/>
  <c r="BH99"/>
  <c r="BG99"/>
  <c r="BF99"/>
  <c r="X99"/>
  <c r="V99"/>
  <c r="T99"/>
  <c r="P99"/>
  <c r="BI95"/>
  <c r="BH95"/>
  <c r="BG95"/>
  <c r="BF95"/>
  <c r="X95"/>
  <c r="V95"/>
  <c r="T95"/>
  <c r="P95"/>
  <c r="BI89"/>
  <c r="BH89"/>
  <c r="BG89"/>
  <c r="BF89"/>
  <c r="X89"/>
  <c r="V89"/>
  <c r="T89"/>
  <c r="P89"/>
  <c r="BI86"/>
  <c r="BH86"/>
  <c r="BG86"/>
  <c r="BF86"/>
  <c r="X86"/>
  <c r="V86"/>
  <c r="T86"/>
  <c r="P86"/>
  <c r="F77"/>
  <c r="E75"/>
  <c r="F54"/>
  <c r="E52"/>
  <c r="J24"/>
  <c r="E24"/>
  <c r="J80"/>
  <c r="J23"/>
  <c r="J21"/>
  <c r="E21"/>
  <c r="J79"/>
  <c r="J20"/>
  <c r="J18"/>
  <c r="E18"/>
  <c r="F57"/>
  <c r="J17"/>
  <c r="J15"/>
  <c r="E15"/>
  <c r="F56"/>
  <c r="J14"/>
  <c r="J12"/>
  <c r="J77"/>
  <c r="E7"/>
  <c r="E50"/>
  <c i="2" r="K39"/>
  <c r="K38"/>
  <c i="1" r="BA55"/>
  <c i="2" r="K37"/>
  <c i="1" r="AZ55"/>
  <c i="2" r="BI149"/>
  <c r="BH149"/>
  <c r="BG149"/>
  <c r="BF149"/>
  <c r="X149"/>
  <c r="V149"/>
  <c r="T149"/>
  <c r="P149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6"/>
  <c r="BH116"/>
  <c r="BG116"/>
  <c r="BF116"/>
  <c r="X116"/>
  <c r="V116"/>
  <c r="T116"/>
  <c r="P116"/>
  <c r="BI114"/>
  <c r="BH114"/>
  <c r="BG114"/>
  <c r="BF114"/>
  <c r="X114"/>
  <c r="V114"/>
  <c r="T114"/>
  <c r="P114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5"/>
  <c r="BH95"/>
  <c r="BG95"/>
  <c r="BF95"/>
  <c r="X95"/>
  <c r="V95"/>
  <c r="T95"/>
  <c r="P95"/>
  <c r="BI93"/>
  <c r="BH93"/>
  <c r="BG93"/>
  <c r="BF93"/>
  <c r="X93"/>
  <c r="V93"/>
  <c r="T93"/>
  <c r="P93"/>
  <c r="BI91"/>
  <c r="BH91"/>
  <c r="BG91"/>
  <c r="BF91"/>
  <c r="X91"/>
  <c r="V91"/>
  <c r="T91"/>
  <c r="P91"/>
  <c r="BI88"/>
  <c r="BH88"/>
  <c r="BG88"/>
  <c r="BF88"/>
  <c r="X88"/>
  <c r="X87"/>
  <c r="V88"/>
  <c r="V87"/>
  <c r="T88"/>
  <c r="T87"/>
  <c r="P88"/>
  <c r="J82"/>
  <c r="J81"/>
  <c r="F81"/>
  <c r="F79"/>
  <c r="E77"/>
  <c r="J57"/>
  <c r="J56"/>
  <c r="F56"/>
  <c r="F54"/>
  <c r="E52"/>
  <c r="J18"/>
  <c r="E18"/>
  <c r="F82"/>
  <c r="J17"/>
  <c r="J12"/>
  <c r="J79"/>
  <c r="E7"/>
  <c r="E75"/>
  <c i="1" r="L50"/>
  <c r="AM50"/>
  <c r="AM49"/>
  <c r="L49"/>
  <c r="AM47"/>
  <c r="L47"/>
  <c r="L45"/>
  <c r="L44"/>
  <c i="2" r="Q104"/>
  <c r="Q116"/>
  <c r="BK136"/>
  <c i="4" r="Q147"/>
  <c i="2" r="R122"/>
  <c i="4" r="R104"/>
  <c r="Q142"/>
  <c r="K130"/>
  <c r="BE130"/>
  <c r="Q96"/>
  <c i="2" r="R100"/>
  <c i="4" r="R108"/>
  <c r="Q145"/>
  <c i="5" r="K36"/>
  <c i="1" r="AY58"/>
  <c i="2" r="K130"/>
  <c r="BE130"/>
  <c i="4" r="R160"/>
  <c r="BK112"/>
  <c i="2" r="K132"/>
  <c r="BE132"/>
  <c r="Q139"/>
  <c i="4" r="BK118"/>
  <c i="2" r="BK122"/>
  <c i="4" r="Q86"/>
  <c r="R112"/>
  <c i="2" r="Q130"/>
  <c i="1" r="AU54"/>
  <c i="4" r="R138"/>
  <c i="2" r="Q108"/>
  <c i="4" r="BK155"/>
  <c i="2" r="K91"/>
  <c r="BE91"/>
  <c r="Q112"/>
  <c r="R112"/>
  <c i="4" r="Q155"/>
  <c i="2" r="Q124"/>
  <c i="4" r="R88"/>
  <c i="2" r="K114"/>
  <c r="BE114"/>
  <c i="4" r="Q100"/>
  <c r="K114"/>
  <c r="BE114"/>
  <c i="2" r="Q149"/>
  <c i="4" r="Q136"/>
  <c i="2" r="BK118"/>
  <c i="4" r="R122"/>
  <c i="2" r="Q100"/>
  <c i="4" r="K84"/>
  <c r="BE84"/>
  <c r="BK132"/>
  <c i="2" r="K88"/>
  <c r="BE88"/>
  <c i="4" r="R163"/>
  <c i="2" r="R132"/>
  <c i="4" r="Q149"/>
  <c i="2" r="R114"/>
  <c r="K134"/>
  <c r="BE134"/>
  <c i="4" r="R130"/>
  <c r="K98"/>
  <c r="BE98"/>
  <c i="3" r="Q86"/>
  <c i="2" r="Q143"/>
  <c i="4" r="R114"/>
  <c i="2" r="R95"/>
  <c i="4" r="Q108"/>
  <c r="Q163"/>
  <c r="K110"/>
  <c r="BE110"/>
  <c r="R149"/>
  <c r="Q138"/>
  <c i="2" r="Q136"/>
  <c i="4" r="R92"/>
  <c r="R140"/>
  <c r="K88"/>
  <c r="BE88"/>
  <c r="Q88"/>
  <c i="2" r="Q128"/>
  <c i="4" r="K112"/>
  <c r="Q120"/>
  <c r="R147"/>
  <c r="Q110"/>
  <c r="K96"/>
  <c r="BE96"/>
  <c r="Q160"/>
  <c r="K108"/>
  <c r="BE108"/>
  <c i="2" r="Q91"/>
  <c i="4" r="K120"/>
  <c r="BE120"/>
  <c i="3" r="R86"/>
  <c i="4" r="R118"/>
  <c i="3" r="K95"/>
  <c r="BE95"/>
  <c i="2" r="R143"/>
  <c i="4" r="Q126"/>
  <c i="2" r="R134"/>
  <c i="4" r="BK94"/>
  <c i="3" r="R89"/>
  <c i="2" r="BK128"/>
  <c i="3" r="R95"/>
  <c i="4" r="K124"/>
  <c r="BE124"/>
  <c i="2" r="BK104"/>
  <c i="4" r="Q124"/>
  <c i="2" r="K102"/>
  <c r="BE102"/>
  <c r="R91"/>
  <c r="BK139"/>
  <c i="4" r="K138"/>
  <c r="BE138"/>
  <c r="R145"/>
  <c r="K163"/>
  <c r="BE163"/>
  <c r="R126"/>
  <c r="R94"/>
  <c r="R158"/>
  <c r="BK136"/>
  <c i="2" r="K126"/>
  <c r="BE126"/>
  <c i="4" r="K100"/>
  <c r="BE100"/>
  <c r="Q130"/>
  <c r="K153"/>
  <c r="BE153"/>
  <c i="2" r="BK120"/>
  <c i="4" r="R84"/>
  <c i="2" r="BK108"/>
  <c i="4" r="K104"/>
  <c r="BE104"/>
  <c r="R120"/>
  <c r="K128"/>
  <c r="BE128"/>
  <c r="R110"/>
  <c i="2" r="R130"/>
  <c r="Q120"/>
  <c i="4" r="R169"/>
  <c r="BK122"/>
  <c r="Q102"/>
  <c i="2" r="R102"/>
  <c i="4" r="Q118"/>
  <c i="2" r="K116"/>
  <c r="BE116"/>
  <c i="4" r="K167"/>
  <c r="BE167"/>
  <c i="3" r="BK89"/>
  <c i="2" r="BK143"/>
  <c i="4" r="K147"/>
  <c r="BE147"/>
  <c r="Q90"/>
  <c i="2" r="R108"/>
  <c i="4" r="BK126"/>
  <c i="5" r="F37"/>
  <c i="1" r="BD58"/>
  <c i="2" r="R136"/>
  <c i="4" r="R128"/>
  <c r="R136"/>
  <c i="2" r="Q93"/>
  <c r="BK141"/>
  <c i="4" r="Q122"/>
  <c r="Q114"/>
  <c i="2" r="R88"/>
  <c i="4" r="Q165"/>
  <c i="3" r="K86"/>
  <c r="BE86"/>
  <c i="4" r="R90"/>
  <c i="2" r="R110"/>
  <c r="BK100"/>
  <c i="4" r="R167"/>
  <c i="2" r="K112"/>
  <c r="BE112"/>
  <c r="R93"/>
  <c i="4" r="R98"/>
  <c i="2" r="K95"/>
  <c r="BE95"/>
  <c i="4" r="Q116"/>
  <c i="2" r="R139"/>
  <c r="Q110"/>
  <c r="Q122"/>
  <c r="Q95"/>
  <c i="4" r="Q134"/>
  <c r="BK134"/>
  <c r="R116"/>
  <c r="K151"/>
  <c r="BE151"/>
  <c i="2" r="BK93"/>
  <c i="4" r="R102"/>
  <c r="K86"/>
  <c r="BE86"/>
  <c i="2" r="R128"/>
  <c i="3" r="Q89"/>
  <c i="4" r="BK149"/>
  <c i="2" r="BK145"/>
  <c i="4" r="Q98"/>
  <c r="BK165"/>
  <c r="R96"/>
  <c i="5" r="F39"/>
  <c i="1" r="BF58"/>
  <c i="2" r="R147"/>
  <c r="R118"/>
  <c i="3" r="K99"/>
  <c r="BE99"/>
  <c i="4" r="Q104"/>
  <c i="3" r="Q99"/>
  <c i="5" r="Q84"/>
  <c i="2" r="Q126"/>
  <c r="Q141"/>
  <c i="4" r="R155"/>
  <c i="5" r="BK84"/>
  <c i="4" r="R86"/>
  <c r="K145"/>
  <c r="BE145"/>
  <c i="2" r="Q118"/>
  <c i="4" r="R134"/>
  <c r="Q112"/>
  <c r="K142"/>
  <c r="BE142"/>
  <c i="2" r="Q132"/>
  <c i="4" r="Q169"/>
  <c i="2" r="Q102"/>
  <c i="4" r="Q132"/>
  <c i="2" r="K98"/>
  <c r="BE98"/>
  <c i="4" r="Q94"/>
  <c i="2" r="BK147"/>
  <c i="4" r="R151"/>
  <c r="BK90"/>
  <c i="2" r="Q114"/>
  <c i="4" r="Q167"/>
  <c r="R153"/>
  <c i="2" r="R126"/>
  <c i="4" r="Q92"/>
  <c i="5" r="R84"/>
  <c i="4" r="K102"/>
  <c r="BE102"/>
  <c i="3" r="R99"/>
  <c i="2" r="Q134"/>
  <c r="R104"/>
  <c i="4" r="R100"/>
  <c i="2" r="K124"/>
  <c r="BE124"/>
  <c r="Q147"/>
  <c r="R120"/>
  <c i="4" r="R124"/>
  <c r="K92"/>
  <c r="BE92"/>
  <c r="BK158"/>
  <c i="2" r="R145"/>
  <c r="K110"/>
  <c r="BE110"/>
  <c i="4" r="Q158"/>
  <c r="K160"/>
  <c r="BE160"/>
  <c i="2" r="Q98"/>
  <c i="4" r="Q84"/>
  <c i="2" r="R149"/>
  <c i="4" r="Q140"/>
  <c i="2" r="Q145"/>
  <c i="4" r="R142"/>
  <c r="BK169"/>
  <c i="2" r="R141"/>
  <c i="4" r="K116"/>
  <c r="BE116"/>
  <c i="2" r="R98"/>
  <c i="4" r="Q128"/>
  <c i="2" r="Q106"/>
  <c i="4" r="Q151"/>
  <c i="2" r="R106"/>
  <c r="R116"/>
  <c r="Q88"/>
  <c i="4" r="Q153"/>
  <c r="K140"/>
  <c r="BE140"/>
  <c i="2" r="K149"/>
  <c r="BE149"/>
  <c i="4" r="R165"/>
  <c i="2" r="R124"/>
  <c i="3" r="Q95"/>
  <c i="4" r="R132"/>
  <c i="5" r="F38"/>
  <c i="1" r="BE58"/>
  <c i="2" r="K106"/>
  <c r="BE106"/>
  <c l="1" r="T90"/>
  <c r="T86"/>
  <c r="Q97"/>
  <c r="V90"/>
  <c r="V86"/>
  <c i="3" r="Q85"/>
  <c r="Q84"/>
  <c r="I62"/>
  <c i="2" r="X90"/>
  <c r="X86"/>
  <c r="X97"/>
  <c i="3" r="V85"/>
  <c r="V84"/>
  <c r="V83"/>
  <c i="4" r="R83"/>
  <c r="J62"/>
  <c i="2" r="V97"/>
  <c i="4" r="X83"/>
  <c r="X82"/>
  <c i="2" r="Q90"/>
  <c r="I64"/>
  <c r="R90"/>
  <c r="J64"/>
  <c i="4" r="V83"/>
  <c r="V82"/>
  <c i="3" r="R85"/>
  <c r="R84"/>
  <c r="J62"/>
  <c r="T85"/>
  <c r="T84"/>
  <c r="T83"/>
  <c i="1" r="AW56"/>
  <c i="4" r="Q83"/>
  <c r="I62"/>
  <c i="2" r="T97"/>
  <c r="R97"/>
  <c i="4" r="T83"/>
  <c r="T82"/>
  <c i="1" r="AW57"/>
  <c i="2" r="Q87"/>
  <c r="Q86"/>
  <c r="I62"/>
  <c r="R87"/>
  <c r="J63"/>
  <c i="5" r="BK83"/>
  <c r="BK82"/>
  <c r="K82"/>
  <c r="K61"/>
  <c r="Q83"/>
  <c r="Q82"/>
  <c r="I61"/>
  <c r="K30"/>
  <c i="1" r="AS58"/>
  <c i="5" r="R83"/>
  <c r="R82"/>
  <c r="J61"/>
  <c r="K31"/>
  <c i="1" r="AT58"/>
  <c i="5" r="E72"/>
  <c r="J76"/>
  <c r="F57"/>
  <c i="3" r="Q83"/>
  <c r="I61"/>
  <c r="K30"/>
  <c i="1" r="AS56"/>
  <c i="4" r="F57"/>
  <c r="J78"/>
  <c i="3" r="R83"/>
  <c r="J61"/>
  <c r="K31"/>
  <c i="1" r="AT56"/>
  <c i="4" r="E50"/>
  <c r="J57"/>
  <c r="J76"/>
  <c r="F56"/>
  <c r="BE112"/>
  <c i="3" r="J57"/>
  <c r="F79"/>
  <c r="J54"/>
  <c r="J56"/>
  <c r="E73"/>
  <c r="F80"/>
  <c i="2" r="E50"/>
  <c r="F57"/>
  <c r="J54"/>
  <c r="K128"/>
  <c r="BE128"/>
  <c r="K136"/>
  <c r="BE136"/>
  <c i="4" r="BK145"/>
  <c r="K118"/>
  <c r="BE118"/>
  <c r="BK100"/>
  <c i="2" r="K36"/>
  <c i="1" r="AY55"/>
  <c i="4" r="F39"/>
  <c i="1" r="BF57"/>
  <c i="2" r="K104"/>
  <c r="BE104"/>
  <c i="4" r="BK142"/>
  <c r="BK114"/>
  <c r="BK128"/>
  <c r="BK104"/>
  <c r="BK167"/>
  <c i="2" r="BK116"/>
  <c i="4" r="BK163"/>
  <c i="2" r="K118"/>
  <c r="BE118"/>
  <c r="BK134"/>
  <c i="3" r="F36"/>
  <c i="1" r="BC56"/>
  <c i="2" r="BK126"/>
  <c r="F36"/>
  <c i="1" r="BC55"/>
  <c i="2" r="F37"/>
  <c i="1" r="BD55"/>
  <c i="2" r="BK110"/>
  <c i="3" r="K36"/>
  <c i="1" r="AY56"/>
  <c i="2" r="K143"/>
  <c r="BE143"/>
  <c i="3" r="BK86"/>
  <c i="2" r="K100"/>
  <c r="BE100"/>
  <c r="K145"/>
  <c r="BE145"/>
  <c r="K141"/>
  <c r="BE141"/>
  <c i="4" r="BK92"/>
  <c i="3" r="F39"/>
  <c i="1" r="BF56"/>
  <c i="2" r="K108"/>
  <c r="BE108"/>
  <c i="5" r="K84"/>
  <c r="BE84"/>
  <c r="K35"/>
  <c i="1" r="AX58"/>
  <c r="AV58"/>
  <c i="4" r="BK102"/>
  <c r="BK124"/>
  <c i="2" r="F38"/>
  <c i="1" r="BE55"/>
  <c i="2" r="BK132"/>
  <c i="4" r="K94"/>
  <c r="BE94"/>
  <c r="BK153"/>
  <c i="2" r="BK130"/>
  <c i="4" r="K155"/>
  <c r="BE155"/>
  <c r="K165"/>
  <c r="BE165"/>
  <c i="2" r="K122"/>
  <c r="BE122"/>
  <c i="4" r="BK140"/>
  <c r="BK110"/>
  <c i="2" r="BK112"/>
  <c r="BK98"/>
  <c r="BK106"/>
  <c r="BK124"/>
  <c i="4" r="K169"/>
  <c r="BE169"/>
  <c i="2" r="K147"/>
  <c r="BE147"/>
  <c i="4" r="BK108"/>
  <c i="2" r="BK91"/>
  <c r="K139"/>
  <c r="BE139"/>
  <c i="4" r="K126"/>
  <c r="BE126"/>
  <c i="2" r="BK88"/>
  <c r="BK87"/>
  <c r="K87"/>
  <c r="K63"/>
  <c i="4" r="BK84"/>
  <c r="BK96"/>
  <c i="2" r="BK149"/>
  <c r="BK95"/>
  <c i="4" r="K134"/>
  <c r="BE134"/>
  <c r="BK120"/>
  <c r="BK88"/>
  <c r="BK160"/>
  <c r="BK147"/>
  <c r="F37"/>
  <c i="1" r="BD57"/>
  <c i="2" r="K120"/>
  <c r="BE120"/>
  <c i="4" r="K149"/>
  <c r="BE149"/>
  <c r="K136"/>
  <c r="BE136"/>
  <c r="BK130"/>
  <c r="F36"/>
  <c i="1" r="BC57"/>
  <c i="2" r="K93"/>
  <c r="BE93"/>
  <c i="3" r="F38"/>
  <c i="1" r="BE56"/>
  <c i="3" r="F37"/>
  <c i="1" r="BD56"/>
  <c i="4" r="K122"/>
  <c r="BE122"/>
  <c i="3" r="K89"/>
  <c r="BE89"/>
  <c r="K35"/>
  <c i="1" r="AX56"/>
  <c i="4" r="BK98"/>
  <c r="K132"/>
  <c r="BE132"/>
  <c i="5" r="F36"/>
  <c i="1" r="BC58"/>
  <c i="4" r="F38"/>
  <c i="1" r="BE57"/>
  <c i="3" r="BK95"/>
  <c i="4" r="K158"/>
  <c r="BE158"/>
  <c r="BK138"/>
  <c r="BK86"/>
  <c i="2" r="BK102"/>
  <c i="4" r="BK116"/>
  <c i="2" r="F39"/>
  <c i="1" r="BF55"/>
  <c i="4" r="BK151"/>
  <c i="2" r="BK114"/>
  <c i="4" r="K90"/>
  <c r="BE90"/>
  <c r="K36"/>
  <c i="1" r="AY57"/>
  <c i="3" r="BK99"/>
  <c i="2" l="1" r="V85"/>
  <c r="X85"/>
  <c r="T85"/>
  <c i="1" r="AW55"/>
  <c i="2" r="Q85"/>
  <c r="I61"/>
  <c r="K30"/>
  <c i="1" r="AS55"/>
  <c i="3" r="I63"/>
  <c i="2" r="I63"/>
  <c r="R86"/>
  <c r="J62"/>
  <c i="5" r="J62"/>
  <c i="4" r="Q82"/>
  <c r="I61"/>
  <c r="K30"/>
  <c i="1" r="AS57"/>
  <c i="5" r="I62"/>
  <c i="3" r="J63"/>
  <c i="4" r="R82"/>
  <c r="J61"/>
  <c r="K31"/>
  <c i="1" r="AT57"/>
  <c i="5" r="K83"/>
  <c r="K62"/>
  <c i="2" r="I65"/>
  <c r="J65"/>
  <c i="4" r="BK83"/>
  <c r="K83"/>
  <c r="K62"/>
  <c i="3" r="BK85"/>
  <c r="BK84"/>
  <c r="K84"/>
  <c r="K62"/>
  <c i="2" r="BK97"/>
  <c r="K97"/>
  <c r="K65"/>
  <c r="BK90"/>
  <c r="K90"/>
  <c r="K64"/>
  <c i="1" r="AW54"/>
  <c r="BD54"/>
  <c r="AZ54"/>
  <c r="BC54"/>
  <c r="W30"/>
  <c i="4" r="K35"/>
  <c i="1" r="AX57"/>
  <c r="AV57"/>
  <c i="5" r="K32"/>
  <c i="1" r="AG58"/>
  <c i="3" r="F35"/>
  <c i="1" r="BB56"/>
  <c r="BF54"/>
  <c r="W33"/>
  <c i="2" r="F35"/>
  <c i="1" r="BB55"/>
  <c i="5" r="F35"/>
  <c i="1" r="BB58"/>
  <c r="AV56"/>
  <c r="BE54"/>
  <c r="W32"/>
  <c i="2" r="K35"/>
  <c i="1" r="AX55"/>
  <c r="AV55"/>
  <c i="4" r="F35"/>
  <c i="1" r="BB57"/>
  <c i="2" l="1" r="BK86"/>
  <c r="K86"/>
  <c r="K62"/>
  <c i="5" r="K41"/>
  <c i="3" r="BK83"/>
  <c r="K83"/>
  <c r="K61"/>
  <c i="4" r="BK82"/>
  <c r="K82"/>
  <c r="K61"/>
  <c i="3" r="K85"/>
  <c r="K63"/>
  <c i="2" r="R85"/>
  <c r="J61"/>
  <c r="K31"/>
  <c i="1" r="AT55"/>
  <c r="AN58"/>
  <c r="AY54"/>
  <c r="AK30"/>
  <c r="AS54"/>
  <c r="BB54"/>
  <c r="AX54"/>
  <c r="AK29"/>
  <c r="AT54"/>
  <c r="W31"/>
  <c r="BA54"/>
  <c i="2" l="1" r="BK85"/>
  <c r="K85"/>
  <c r="K32"/>
  <c i="1" r="AG55"/>
  <c i="4" r="K32"/>
  <c i="1" r="AG57"/>
  <c r="AN57"/>
  <c i="3" r="K32"/>
  <c i="1" r="AG56"/>
  <c r="AN56"/>
  <c r="AV54"/>
  <c r="W29"/>
  <c i="2" l="1" r="K61"/>
  <c r="K41"/>
  <c i="3" r="K41"/>
  <c i="4" r="K41"/>
  <c i="1" r="AN55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<sst xmlns="http://schemas.openxmlformats.org/spreadsheetml/2006/main">
  <si>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</si>
  <si>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</si>
  <si>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</si>
  <si>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</si>
  <si>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</si>
  <si>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</si>
  <si>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{3f1cdae9-8153-4849-924a-ecc76ec9dfcb}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</si>
  <si>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</si>
  <si>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</si>
  <si>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</si>
  <si>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</si>
  <si>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</si>
  <si>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</si>
  <si>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</si>
  <si>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</si>
  <si>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</si>
  <si>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</si>
  <si>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</si>
  <si>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NV Grygov - Blatec</t>
  </si>
  <si>
    <t>0,1</t>
  </si>
  <si>
    <t>KSO:</t>
  </si>
  <si>
    <t>828 21</t>
  </si>
  <si>
    <t>CC-CZ:</t>
  </si>
  <si>
    <t/>
  </si>
  <si>
    <t>1</t>
  </si>
  <si>
    <t>Místo:</t>
  </si>
  <si>
    <t>Grygov - Blatec</t>
  </si>
  <si>
    <t>Datum:</t>
  </si>
  <si>
    <t>11. 1. 2019</t>
  </si>
  <si>
    <t>10</t>
  </si>
  <si>
    <t>100</t>
  </si>
  <si>
    <t>Zadavatel:</t>
  </si>
  <si>
    <t>IČ:</t>
  </si>
  <si>
    <t>70994234</t>
  </si>
  <si>
    <t>SŽ s.o., Oblastní ředitelství Ostrava</t>
  </si>
  <si>
    <t>DIČ:</t>
  </si>
  <si>
    <t>CZ70994234</t>
  </si>
  <si>
    <t>Uchazeč:</t>
  </si>
  <si>
    <t>Vyplň údaj</t>
  </si>
  <si>
    <t>Projektant:</t>
  </si>
  <si>
    <t>46617906</t>
  </si>
  <si>
    <t>Vladimír Kamarád</t>
  </si>
  <si>
    <t>CZ480219401</t>
  </si>
  <si>
    <t>Zpracovatel:</t>
  </si>
  <si>
    <t>Poznámka:</t>
  </si>
  <si>
    <t xml:space="preserve">Soupis prací je sestaven s využitím cenové soustavy Sborník pro údržbu a opravy železniční infrastruktury - viz https://www.sfdi.cz/pravidla-metodiky-a-ceniky/cenove-databaze/  _x000d_
Sborník pro údržbu a opravy železniční infrastruktury (dále jen Sborník) je zpracován v souladu s obecně platnými právními předpisy a technickými předpisy, _x000d_
s interními předpisy a technickými kvalitativními podmínkami (TKP) správce železniční infrastruktury podle oborové příslušnosti v platném znění a v souladu s vyhláškou._x000d_
Pravidla a metodické pokyny pro použití Sborníku jsou závazná pro všechny organizační jednotky Správy železnic, s. o., _x000d_
projektanty, dodavatelské firmy a jiné organizace a společnosti, které připravují, spravují, schvalují či realizují údržbu nebo opravy staveb celostátních a regionálních drah s veřejnou dopravou._x000d_
Správce sborníku je společnost ÚRS CZ, a.s. Kontaktní adresa ÚRS CZ, a.s.: sbornik.uozi@urs.cz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</si>
  <si>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</si>
  <si>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</si>
  <si>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</si>
  <si>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</si>
  <si>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</si>
  <si>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</si>
  <si>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</si>
  <si>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</si>
  <si>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</si>
  <si>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</si>
  <si>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</si>
  <si>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</si>
  <si>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</si>
  <si>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</si>
  <si>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</si>
  <si>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</si>
  <si>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</si>
  <si>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</si>
  <si>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</si>
  <si>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</si>
  <si>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</si>
  <si>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</si>
  <si>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</si>
  <si>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</si>
  <si>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</si>
  <si>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</si>
  <si>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</si>
  <si>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</si>
  <si>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</si>
  <si>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</si>
  <si>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</si>
  <si>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</si>
  <si>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</si>
  <si>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</si>
  <si>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</si>
  <si>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</si>
  <si>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</si>
  <si>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</si>
  <si>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</si>
  <si>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</si>
  <si>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</si>
  <si>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</si>
  <si>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</si>
  <si>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{4067feb6-3d29-4bfd-9362-6f8f3319ccac}</t>
  </si>
  <si>
    <t>2</t>
  </si>
  <si>
    <t>SO 02.1</t>
  </si>
  <si>
    <t>Zemní práce</t>
  </si>
  <si>
    <t>{80883ceb-7258-42de-b6dd-957d8f367828}</t>
  </si>
  <si>
    <t>SO 02</t>
  </si>
  <si>
    <t>Oprava NV Grygov ...</t>
  </si>
  <si>
    <t>{39a00d5e-baa3-4d6b-b3d0-22e12e962b00}</t>
  </si>
  <si>
    <t>SO 01.1 VRN</t>
  </si>
  <si>
    <t>Vedlejší rozpočtové náklady</t>
  </si>
  <si>
    <t>VON</t>
  </si>
  <si>
    <t>{3e6d7c7c-edb0-4082-84a0-5e53e7ad53aa}</t>
  </si>
  <si>
    <t>828</t>
  </si>
  <si>
    <t>KRYCÍ LIST SOUPISU PRACÍ</t>
  </si>
  <si>
    <t>Objekt:</t>
  </si>
  <si>
    <t>SO 01 - Oprava NV Grygov - Blatec</t>
  </si>
  <si>
    <t>Soupis prací je sestaven s využitím Cenové soustavy Sborník pro údržbu a opravy železniční infrastruktur 2018. Položky, které pochází z této cenové soustavy, jsou ve sloupci 'Cenová soustava' označeny popisem 'Sborník UOŽI 01 2018'. Správcem této soustavy pro rok 2018 je společnost ÚRS, Praha, a.s. viz. http://www.sfdi.cz/pravidla-metodiky-a-ceniky/cenove-databaze/o v soupisu prací, jsou neomezeně dálkově k dispozici na www.cs-urs.cz, sekce Cenové a technické podmínky.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</si>
  <si>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</si>
  <si>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</si>
  <si>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</si>
  <si>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</si>
  <si>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</si>
  <si>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</si>
  <si>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</si>
  <si>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</si>
  <si>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</si>
  <si>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</si>
  <si>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</si>
  <si>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</si>
  <si>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</si>
  <si>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</si>
  <si>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</si>
  <si>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</si>
  <si>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</si>
  <si>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</si>
  <si>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</si>
  <si>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</si>
  <si>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</si>
  <si>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</si>
  <si>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</si>
  <si>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</si>
  <si>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</si>
  <si>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</si>
  <si>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</si>
  <si>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</si>
  <si>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</si>
  <si>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</si>
  <si>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</si>
  <si>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</si>
  <si>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</si>
  <si>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4</t>
  </si>
  <si>
    <t>K</t>
  </si>
  <si>
    <t>7499151010</t>
  </si>
  <si>
    <t>Dokončovací práce na elektrickém zařízení</t>
  </si>
  <si>
    <t>hod</t>
  </si>
  <si>
    <t>Sborník UOŽI 01 2023</t>
  </si>
  <si>
    <t>512</t>
  </si>
  <si>
    <t>-2073639813</t>
  </si>
  <si>
    <t>PP</t>
  </si>
  <si>
    <t>Dokončovací práce na elektrickém zařízení - uvádění zařízení do provozu, drobné montážní práce v rozvaděčích, koordinaci se zhotoviteli souvisejících zařízení apod.</t>
  </si>
  <si>
    <t>5</t>
  </si>
  <si>
    <t>Komunikace pozemní</t>
  </si>
  <si>
    <t>31</t>
  </si>
  <si>
    <t>5915005040</t>
  </si>
  <si>
    <t>Hloubení rýh nebo jam ručně na železničním spodku třídy těžitelnosti II skupiny 4</t>
  </si>
  <si>
    <t>m3</t>
  </si>
  <si>
    <t>-597652862</t>
  </si>
  <si>
    <t>Hloubení rýh nebo jam ručně na železničním spodku třídy těžitelnosti II skupiny 4. Poznámka: 1. V cenách jsou započteny náklady na hloubení a uložení výzisku na terén nebo naložení na dopravní prostředek a uložení na úložišti.</t>
  </si>
  <si>
    <t>32</t>
  </si>
  <si>
    <t>5915007010</t>
  </si>
  <si>
    <t>Zásyp jam nebo rýh sypaninou na železničním spodku bez zhutnění</t>
  </si>
  <si>
    <t>-1264961133</t>
  </si>
  <si>
    <t>Zásyp jam nebo rýh sypaninou na železničním spodku bez zhutnění. Poznámka: 1. Ceny zásypu jam a rýh se zhutněním jsou určeny pro jakoukoliv míru zhutnění.</t>
  </si>
  <si>
    <t>33</t>
  </si>
  <si>
    <t>5915020010</t>
  </si>
  <si>
    <t>Povrchová úprava plochy železničního spodku</t>
  </si>
  <si>
    <t>m2</t>
  </si>
  <si>
    <t>-1578541090</t>
  </si>
  <si>
    <t>Povrchová úprava plochy železničního spodku. Poznámka: 1. V cenách jsou započteny náklady na urovnání a úpravu ploch nebo skládek výzisku kameniva a zeminy s jejich případnou rekultivací.</t>
  </si>
  <si>
    <t>OST</t>
  </si>
  <si>
    <t>Ostatní</t>
  </si>
  <si>
    <t>7497371625</t>
  </si>
  <si>
    <t>Demontáže zařízení trakčního vedení svodu ukolejnění konstrukcí a stožárů</t>
  </si>
  <si>
    <t>kus</t>
  </si>
  <si>
    <t>-403706530</t>
  </si>
  <si>
    <t>Demontáže zařízení trakčního vedení svodu ukolejnění konstrukcí a stožárů - demontáž stávajícího zařízení se všemi pomocnými doplňujícími úpravami</t>
  </si>
  <si>
    <t>6</t>
  </si>
  <si>
    <t>7497371730</t>
  </si>
  <si>
    <t>Demontáže zařízení trakčního vedení lávky pro odpojovač nestandardní kovové konstrukce</t>
  </si>
  <si>
    <t>kg</t>
  </si>
  <si>
    <t>-593875092</t>
  </si>
  <si>
    <t>Demontáže zařízení trakčního vedení lávky pro odpojovač nestandardní kovové konstrukce - demontáž stávajícího zařízení se všemi pomocnými doplňujícími úpravami</t>
  </si>
  <si>
    <t>7</t>
  </si>
  <si>
    <t>7497350210</t>
  </si>
  <si>
    <t>Demontáž a opětovná montáž proudového propojení</t>
  </si>
  <si>
    <t>-1543986245</t>
  </si>
  <si>
    <t>8</t>
  </si>
  <si>
    <t>7495071070</t>
  </si>
  <si>
    <t>Demontáže technologických zařízení vn svodičů přepětí do Un 38,5 kV</t>
  </si>
  <si>
    <t>-1029018287</t>
  </si>
  <si>
    <t>9</t>
  </si>
  <si>
    <t>M</t>
  </si>
  <si>
    <t>7491600920</t>
  </si>
  <si>
    <t>Uzemnění Hromosvodné vedení Pásek pozink. FeZn 30x4</t>
  </si>
  <si>
    <t>-1288671659</t>
  </si>
  <si>
    <t>7491652010</t>
  </si>
  <si>
    <t>Montáž vnějšího uzemnění uzemňovacích vodičů v zemi z pozinkované oceli (FeZn) do 120 mm2</t>
  </si>
  <si>
    <t>m</t>
  </si>
  <si>
    <t>-335254505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</si>
  <si>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</si>
  <si>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11</t>
  </si>
  <si>
    <t>7491600210</t>
  </si>
  <si>
    <t>Uzemnění Vnější Deska zemnící ZD01</t>
  </si>
  <si>
    <t>-170262224</t>
  </si>
  <si>
    <t>12</t>
  </si>
  <si>
    <t>7491652032</t>
  </si>
  <si>
    <t>Montáž vnějšího uzemnění zemnící desky z pozinkované oceli (FeZn), velikosti 2000x250 (ZD01)</t>
  </si>
  <si>
    <t>-1155814350</t>
  </si>
  <si>
    <t>Montáž vnějšího uzemnění zemnící desky z pozinkované oceli (FeZn), velikosti 2000x250 (ZD01) - do země včetně připojení desky k pásku. Neobsahuje zemní práce</t>
  </si>
  <si>
    <t>13</t>
  </si>
  <si>
    <t>7497100140</t>
  </si>
  <si>
    <t xml:space="preserve">Základy trakčního vedení  Uzemnění stožáru TV</t>
  </si>
  <si>
    <t>128</t>
  </si>
  <si>
    <t>1995932556</t>
  </si>
  <si>
    <t>14</t>
  </si>
  <si>
    <t>7497154510</t>
  </si>
  <si>
    <t>Uzemnění stožáru trakčního vedení</t>
  </si>
  <si>
    <t>-1156070826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</si>
  <si>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</si>
  <si>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7497301540</t>
  </si>
  <si>
    <t xml:space="preserve">Vodiče trakčního vedení  Ukončení 3 napájecích kabelů sestavy "J" na stož. BP</t>
  </si>
  <si>
    <t>1419715286</t>
  </si>
  <si>
    <t>16</t>
  </si>
  <si>
    <t>7497351240</t>
  </si>
  <si>
    <t>Montáž ukončení napájecího kabelu tří, sestavy "J" na stožár P, T, BP</t>
  </si>
  <si>
    <t>-1700076355</t>
  </si>
  <si>
    <t>17</t>
  </si>
  <si>
    <t>7497301550</t>
  </si>
  <si>
    <t xml:space="preserve">Vodiče trakčního vedení  Ukončení 4 napájecích kabelů sestavy "J" na stož. BP</t>
  </si>
  <si>
    <t>-850929341</t>
  </si>
  <si>
    <t>18</t>
  </si>
  <si>
    <t>7497351245</t>
  </si>
  <si>
    <t>Montáž ukončení napájecího kabelu čtyř, sestavy "J" na stožár P, T, BP</t>
  </si>
  <si>
    <t>-690082223</t>
  </si>
  <si>
    <t>19</t>
  </si>
  <si>
    <t>7497301590</t>
  </si>
  <si>
    <t xml:space="preserve">Vodiče trakčního vedení  Materiál sestavení pro připevnění 1-4 kabelů na stož. BP</t>
  </si>
  <si>
    <t>-966198452</t>
  </si>
  <si>
    <t>20</t>
  </si>
  <si>
    <t>7497351275</t>
  </si>
  <si>
    <t>Připevnění kabelu 1 - 4 kabelů na stožár BP</t>
  </si>
  <si>
    <t>-823565951</t>
  </si>
  <si>
    <t>7497301900</t>
  </si>
  <si>
    <t xml:space="preserve">Vodiče trakčního vedení  Izolovaný svod od bleskojistky na stož. T, BP</t>
  </si>
  <si>
    <t>-1913649967</t>
  </si>
  <si>
    <t>22</t>
  </si>
  <si>
    <t>7497351490</t>
  </si>
  <si>
    <t>Montáž izolovaného svodu od bleskojistky na stožár T, BP</t>
  </si>
  <si>
    <t>-690766923</t>
  </si>
  <si>
    <t>23</t>
  </si>
  <si>
    <t>7497301980</t>
  </si>
  <si>
    <t xml:space="preserve">Vodiče trakčního vedení  Ukolejnění s průrazkou T, P, 2T, BP, DS, OK - 1 vodič</t>
  </si>
  <si>
    <t>-221477783</t>
  </si>
  <si>
    <t>24</t>
  </si>
  <si>
    <t>7497351520</t>
  </si>
  <si>
    <t>Montáž přímého ukolejnění stožár T, P, 2T, BP, DS, OK - 1 vodič</t>
  </si>
  <si>
    <t>1150149702</t>
  </si>
  <si>
    <t>P</t>
  </si>
  <si>
    <t>Poznámka k položce:_x000d_
bez ukolejňovacího vodiče</t>
  </si>
  <si>
    <t>25</t>
  </si>
  <si>
    <t>7499100150</t>
  </si>
  <si>
    <t>Ochranné prostředky a pracovní pomůcky Bezpečnostní tabulky Vysoké napětí, životu nebezpečno, 3010</t>
  </si>
  <si>
    <t>943156711</t>
  </si>
  <si>
    <t>26</t>
  </si>
  <si>
    <t>7497351770</t>
  </si>
  <si>
    <t>Montáž výstražných tabulek na stožáru T, P, BP, DS</t>
  </si>
  <si>
    <t>883956410</t>
  </si>
  <si>
    <t>27</t>
  </si>
  <si>
    <t>7492204920</t>
  </si>
  <si>
    <t>Venkovní vedení nn Příslušenství Omezovače přepětí vč. uzemnění podpěr.bodu</t>
  </si>
  <si>
    <t>1290490625</t>
  </si>
  <si>
    <t>28</t>
  </si>
  <si>
    <t>7497351470</t>
  </si>
  <si>
    <t>Montáž omezovače přepětí včetně svodu a připojení na trakčního vedení</t>
  </si>
  <si>
    <t>-2055638958</t>
  </si>
  <si>
    <t>29</t>
  </si>
  <si>
    <t>7492700840</t>
  </si>
  <si>
    <t>Ukončení vodičů a kabelů VN Kabelové koncovky pro plastové kabely nad 6kV Venkovní pro jednožílové kabely s plastovou izolací, 10-35kV, 300 - 500 mm2</t>
  </si>
  <si>
    <t>-2126790059</t>
  </si>
  <si>
    <t>30</t>
  </si>
  <si>
    <t>7492453014</t>
  </si>
  <si>
    <t>Montáž koncovek kabelů vn jednožílových přes 240 mm2</t>
  </si>
  <si>
    <t>-1974466247</t>
  </si>
  <si>
    <t>Montáž koncovek kabelů vn jednožílových přes 240 mm2 - včetně odizolování pláště a izolace žil kabelu, ukončení žil a stínění - oko</t>
  </si>
  <si>
    <t>SO 02.1 - Zemní práce</t>
  </si>
  <si>
    <t xml:space="preserve"> </t>
  </si>
  <si>
    <t>M - Práce a dodávky M</t>
  </si>
  <si>
    <t xml:space="preserve">    46-M - Zemní práce při extr.mont.pracích</t>
  </si>
  <si>
    <t>Práce a dodávky M</t>
  </si>
  <si>
    <t>3</t>
  </si>
  <si>
    <t>46-M</t>
  </si>
  <si>
    <t>Zemní práce při extr.mont.pracích</t>
  </si>
  <si>
    <t>460171162</t>
  </si>
  <si>
    <t>Hloubení nezapažených kabelových rýh strojně včetně urovnání dna s přemístěním výkopku do vzdálenosti 3 m od okraje jámy nebo s naložením na dopravní prostředek šířky 35 cm hloubky 70 cm v hornině třídy těžitelnosti I skupiny 3</t>
  </si>
  <si>
    <t>CS ÚRS 2023 01</t>
  </si>
  <si>
    <t>64</t>
  </si>
  <si>
    <t>Online PSC</t>
  </si>
  <si>
    <t>https://podminky.urs.cz/item/CS_URS_2023_01/460171162</t>
  </si>
  <si>
    <t>460101112</t>
  </si>
  <si>
    <t>Odkop zeminy strojně s přemístěním výkopku do vzdálenosti 3 m od okraje jámy nebo s naložením na dopravní prostředek v hornině třídy těžitelnosti I skupiny 3</t>
  </si>
  <si>
    <t>https://podminky.urs.cz/item/CS_URS_2023_01/460101112</t>
  </si>
  <si>
    <t>Poznámka k položce:_x000d_
Poznámka k položce: Zemní práce pro provedení zemnící desky - výkop jámy</t>
  </si>
  <si>
    <t>VV</t>
  </si>
  <si>
    <t>2*0,4*0,7</t>
  </si>
  <si>
    <t>Součet</t>
  </si>
  <si>
    <t>460411122</t>
  </si>
  <si>
    <t>Zásyp jam strojně s uložením výkopku ve vrstvách a urovnáním povrchu s přemístění sypaniny ze vzdálenosti do 10 m se zhutněním z horniny třídy těžitelnosti I skupiny 3</t>
  </si>
  <si>
    <t>https://podminky.urs.cz/item/CS_URS_2023_01/460411122</t>
  </si>
  <si>
    <t>Poznámka k položce:_x000d_
Poznámka k položce: Zemní práce pro provedení zemnící desky - zásyp vč. hutnění</t>
  </si>
  <si>
    <t>460451172</t>
  </si>
  <si>
    <t>Zásyp kabelových rýh strojně s přemístěním sypaniny ze vzdálenosti do 10 m, s uložením výkopku ve vrstvách včetně zhutnění a urovnání povrchu šířky 35 cm hloubky 70 cm z horniny třídy těžitelnosti I skupiny 3</t>
  </si>
  <si>
    <t>https://podminky.urs.cz/item/CS_URS_2023_01/460451172</t>
  </si>
  <si>
    <t>SO 02 - Oprava NV Grygov ...</t>
  </si>
  <si>
    <t>262144</t>
  </si>
  <si>
    <t>7590527062</t>
  </si>
  <si>
    <t>Demontáž spojky kabelu bez pancíře</t>
  </si>
  <si>
    <t>7590527140</t>
  </si>
  <si>
    <t>Demontáž koncovky pro kabely VN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</si>
  <si>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</t>
  </si>
  <si>
    <t>7492400260</t>
  </si>
  <si>
    <t>Kabely, vodiče - vn Kabely do 22kV včetně 10-AXEKVCEY 1x500/35 mm2, kabel silový, stíněný</t>
  </si>
  <si>
    <t>4*5</t>
  </si>
  <si>
    <t>7492451014</t>
  </si>
  <si>
    <t>Montáž kabelů vn jednožílových přes 240 mm2 - uložení kabelu - do země, chráničky, na rošty, na TV apod.</t>
  </si>
  <si>
    <t>7497300010</t>
  </si>
  <si>
    <t xml:space="preserve">Vodiče trakčního vedení  Ocelové konstrukce nestandartní</t>
  </si>
  <si>
    <t>7497350010</t>
  </si>
  <si>
    <t>Montáž ocelových konstrukcí nestandardní</t>
  </si>
  <si>
    <t>7497700740</t>
  </si>
  <si>
    <t>Konstrukční prvky trakčního vedení Úsekové odpojovače QAD 3 kV, 4000 A</t>
  </si>
  <si>
    <t>7497301150</t>
  </si>
  <si>
    <t xml:space="preserve">Vodiče trakčního vedení  Pohon odpojovače motorový</t>
  </si>
  <si>
    <t>7497350970</t>
  </si>
  <si>
    <t>Montáž odpojovače motorového</t>
  </si>
  <si>
    <t>34</t>
  </si>
  <si>
    <t>7497301170</t>
  </si>
  <si>
    <t xml:space="preserve">Vodiče trakčního vedení  Táhlo motorového odpojovače</t>
  </si>
  <si>
    <t>36</t>
  </si>
  <si>
    <t>7496552035</t>
  </si>
  <si>
    <t>Montáž odpojovačů táhla k motorovému pohonu - včetně seřízení a odzkoušení funkce</t>
  </si>
  <si>
    <t>38</t>
  </si>
  <si>
    <t>7497700650</t>
  </si>
  <si>
    <t>Konstrukční prvky trakčního vedení Úsekové odpojovače QAD 35 kV, 3000 A</t>
  </si>
  <si>
    <t>40</t>
  </si>
  <si>
    <t>42</t>
  </si>
  <si>
    <t>44</t>
  </si>
  <si>
    <t>7497700020</t>
  </si>
  <si>
    <t xml:space="preserve">Konstrukční prvky trakčního vedení  Lišta pro vodítko táhla pohonu na BP stožár 350-610 mm</t>
  </si>
  <si>
    <t>46</t>
  </si>
  <si>
    <t>7496552025</t>
  </si>
  <si>
    <t>Montáž odpojovačů lišty pro vodítko táhla</t>
  </si>
  <si>
    <t>48</t>
  </si>
  <si>
    <t>7497700040</t>
  </si>
  <si>
    <t xml:space="preserve">Konstrukční prvky trakčního vedení  Vodítko táhla pohonu 150-170 mm</t>
  </si>
  <si>
    <t>50</t>
  </si>
  <si>
    <t>7496552030</t>
  </si>
  <si>
    <t>Montáž odpojovačů vodítka táhla</t>
  </si>
  <si>
    <t>52</t>
  </si>
  <si>
    <t>7492300130</t>
  </si>
  <si>
    <t>Závěsný systém vn Ostatní příslušenství Kabelová příchytka plastová KHF 50-76</t>
  </si>
  <si>
    <t>54</t>
  </si>
  <si>
    <t>7492454020</t>
  </si>
  <si>
    <t>Montáž připojovacích systémů pro izolované vodiče a pomocné práce pro kabely vn kabelová příchytka</t>
  </si>
  <si>
    <t>56</t>
  </si>
  <si>
    <t>7492700520</t>
  </si>
  <si>
    <t>Ukončení vodičů a kabelů VN Kabelové spojky pro plastové kabely nad 6kV Jednožílové kabely s plastovou izolací, 10-35kV, 300 - 500 mm2</t>
  </si>
  <si>
    <t>58</t>
  </si>
  <si>
    <t>Poznámka k položce:_x000d_
Poznámka k položce: Spojka typ POLJ-12/1x500, 10kV + šroubový spojovač na kabel AXEKVCEY 1x500</t>
  </si>
  <si>
    <t>7492452014</t>
  </si>
  <si>
    <t>Montáž spojek kabelů vn jednožílových přes 240 mm2 - včetně odizolování pláště a izolace žil kabelu, ukončení žil a stínění - oko</t>
  </si>
  <si>
    <t>60</t>
  </si>
  <si>
    <t>62</t>
  </si>
  <si>
    <t>7497301490</t>
  </si>
  <si>
    <t xml:space="preserve">Vodiče trakčního vedení  Podpěrný izolátor pro NV na liště, bráně, stož. T, BP</t>
  </si>
  <si>
    <t>66</t>
  </si>
  <si>
    <t>7497351210</t>
  </si>
  <si>
    <t>Montáž podpěrného izolátoru jednoho pro NV na liště, bráně, stožár T, BP</t>
  </si>
  <si>
    <t>68</t>
  </si>
  <si>
    <t>35</t>
  </si>
  <si>
    <t>7497301880</t>
  </si>
  <si>
    <t xml:space="preserve">Vodiče trakčního vedení  Omezovač přepětí - včetně svodu a připojení na TV</t>
  </si>
  <si>
    <t>70</t>
  </si>
  <si>
    <t>Poznámka k položce:_x000d_
Poznámka k položce: Např. Tridelta SBKB 4/10/G</t>
  </si>
  <si>
    <t>7492258040</t>
  </si>
  <si>
    <t>Montáž příslušenství vn kabelový svod vč. omezovače, odpínače a uzemnění na podpěrném bodu vn - montáž odpínače se zhášecími komorami, omezovače přepětí, žebřík, kabel včetně koncovek, kabelového krytu včetně upevnění, zhotovení uzemnění a ostatní přísluš</t>
  </si>
  <si>
    <t>72</t>
  </si>
  <si>
    <t>Montáž příslušenství vn kabelový svod vč. omezovače, odpínače a uzemnění na podpěrném bodu vn - montáž odpínače se zhášecími komorami, omezovače přepětí, žebřík, kabel včetně koncovek, kabelového krytu včetně upevnění, zhotovení uzemnění a ostatní příslušenství</t>
  </si>
  <si>
    <t>37</t>
  </si>
  <si>
    <t>7497751010_R</t>
  </si>
  <si>
    <t>Nátěr trakčního stožáru typu AP vč. odrezivění + 1x základ a 2x vrchní krycí nátěr</t>
  </si>
  <si>
    <t>74</t>
  </si>
  <si>
    <t>Poznámka k položce:_x000d_
Poznámka k položce: Položka zahrnujte také materiál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</si>
  <si>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</si>
  <si>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</t>
  </si>
  <si>
    <t>76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</si>
  <si>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</si>
  <si>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39</t>
  </si>
  <si>
    <t>7499251015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</si>
  <si>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</t>
  </si>
  <si>
    <t>78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</si>
  <si>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</si>
  <si>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7499451010</t>
  </si>
  <si>
    <t>Vydání průkazu způsobilosti pro funkční celek, provizorní stav - vyhotovení dokladu o silnoproudých zařízeních a vydání průkazu způsobilosti</t>
  </si>
  <si>
    <t>80</t>
  </si>
  <si>
    <t>41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</si>
  <si>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</si>
  <si>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</t>
  </si>
  <si>
    <t>82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</si>
  <si>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</si>
  <si>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SO 01.1 VRN - Vedlejší rozpočtové náklady</t>
  </si>
  <si>
    <t>VRN - Vedlejší rozpočtové náklady</t>
  </si>
  <si>
    <t>VRN</t>
  </si>
  <si>
    <t>024101401</t>
  </si>
  <si>
    <t>Inženýrská činnost koordinační a kompletační činnost</t>
  </si>
  <si>
    <t>%</t>
  </si>
  <si>
    <t>-122668348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</si>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</sst>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1" fillId="0" borderId="13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6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60171162" TargetMode="External" /><Relationship Id="rId2" Type="http://schemas.openxmlformats.org/officeDocument/2006/relationships/hyperlink" Target="https://podminky.urs.cz/item/CS_URS_2023_01/460101112" TargetMode="External" /><Relationship Id="rId3" Type="http://schemas.openxmlformats.org/officeDocument/2006/relationships/hyperlink" Target="https://podminky.urs.cz/item/CS_URS_2023_01/460411122" TargetMode="External" /><Relationship Id="rId4" Type="http://schemas.openxmlformats.org/officeDocument/2006/relationships/hyperlink" Target="https://podminky.urs.cz/item/CS_URS_2023_01/460451172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19</v>
      </c>
    </row>
    <row r="7" s="1" customFormat="1" ht="12" customHeight="1">
      <c r="B7" s="21"/>
      <c r="C7" s="22"/>
      <c r="D7" s="32" t="s">
        <v>20</v>
      </c>
      <c r="E7" s="22"/>
      <c r="F7" s="22"/>
      <c r="G7" s="22"/>
      <c r="H7" s="22"/>
      <c r="I7" s="22"/>
      <c r="J7" s="22"/>
      <c r="K7" s="27" t="s">
        <v>21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22</v>
      </c>
      <c r="AL7" s="22"/>
      <c r="AM7" s="22"/>
      <c r="AN7" s="27" t="s">
        <v>23</v>
      </c>
      <c r="AO7" s="22"/>
      <c r="AP7" s="22"/>
      <c r="AQ7" s="22"/>
      <c r="AR7" s="20"/>
      <c r="BG7" s="31"/>
      <c r="BS7" s="17" t="s">
        <v>24</v>
      </c>
    </row>
    <row r="8" s="1" customFormat="1" ht="12" customHeight="1">
      <c r="B8" s="21"/>
      <c r="C8" s="22"/>
      <c r="D8" s="32" t="s">
        <v>25</v>
      </c>
      <c r="E8" s="22"/>
      <c r="F8" s="22"/>
      <c r="G8" s="22"/>
      <c r="H8" s="22"/>
      <c r="I8" s="22"/>
      <c r="J8" s="22"/>
      <c r="K8" s="27" t="s">
        <v>26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27</v>
      </c>
      <c r="AL8" s="22"/>
      <c r="AM8" s="22"/>
      <c r="AN8" s="33" t="s">
        <v>28</v>
      </c>
      <c r="AO8" s="22"/>
      <c r="AP8" s="22"/>
      <c r="AQ8" s="22"/>
      <c r="AR8" s="20"/>
      <c r="BG8" s="31"/>
      <c r="BS8" s="17" t="s">
        <v>29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30</v>
      </c>
    </row>
    <row r="10" s="1" customFormat="1" ht="12" customHeight="1">
      <c r="B10" s="21"/>
      <c r="C10" s="22"/>
      <c r="D10" s="32" t="s">
        <v>31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32</v>
      </c>
      <c r="AL10" s="22"/>
      <c r="AM10" s="22"/>
      <c r="AN10" s="27" t="s">
        <v>33</v>
      </c>
      <c r="AO10" s="22"/>
      <c r="AP10" s="22"/>
      <c r="AQ10" s="22"/>
      <c r="AR10" s="20"/>
      <c r="BG10" s="31"/>
      <c r="BS10" s="17" t="s">
        <v>19</v>
      </c>
    </row>
    <row r="11" s="1" customFormat="1" ht="18.48" customHeight="1">
      <c r="B11" s="21"/>
      <c r="C11" s="22"/>
      <c r="D11" s="22"/>
      <c r="E11" s="27" t="s">
        <v>34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35</v>
      </c>
      <c r="AL11" s="22"/>
      <c r="AM11" s="22"/>
      <c r="AN11" s="27" t="s">
        <v>36</v>
      </c>
      <c r="AO11" s="22"/>
      <c r="AP11" s="22"/>
      <c r="AQ11" s="22"/>
      <c r="AR11" s="20"/>
      <c r="BG11" s="31"/>
      <c r="BS11" s="17" t="s">
        <v>19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19</v>
      </c>
    </row>
    <row r="13" s="1" customFormat="1" ht="12" customHeight="1">
      <c r="B13" s="21"/>
      <c r="C13" s="22"/>
      <c r="D13" s="32" t="s">
        <v>37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32</v>
      </c>
      <c r="AL13" s="22"/>
      <c r="AM13" s="22"/>
      <c r="AN13" s="34" t="s">
        <v>38</v>
      </c>
      <c r="AO13" s="22"/>
      <c r="AP13" s="22"/>
      <c r="AQ13" s="22"/>
      <c r="AR13" s="20"/>
      <c r="BG13" s="31"/>
      <c r="BS13" s="17" t="s">
        <v>19</v>
      </c>
    </row>
    <row r="14">
      <c r="B14" s="21"/>
      <c r="C14" s="22"/>
      <c r="D14" s="22"/>
      <c r="E14" s="34" t="s">
        <v>38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35</v>
      </c>
      <c r="AL14" s="22"/>
      <c r="AM14" s="22"/>
      <c r="AN14" s="34" t="s">
        <v>38</v>
      </c>
      <c r="AO14" s="22"/>
      <c r="AP14" s="22"/>
      <c r="AQ14" s="22"/>
      <c r="AR14" s="20"/>
      <c r="BG14" s="31"/>
      <c r="BS14" s="17" t="s">
        <v>19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32</v>
      </c>
      <c r="AL16" s="22"/>
      <c r="AM16" s="22"/>
      <c r="AN16" s="27" t="s">
        <v>40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41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35</v>
      </c>
      <c r="AL17" s="22"/>
      <c r="AM17" s="22"/>
      <c r="AN17" s="27" t="s">
        <v>42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43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32</v>
      </c>
      <c r="AL19" s="22"/>
      <c r="AM19" s="22"/>
      <c r="AN19" s="27" t="s">
        <v>40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41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35</v>
      </c>
      <c r="AL20" s="22"/>
      <c r="AM20" s="22"/>
      <c r="AN20" s="27" t="s">
        <v>42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44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119.25" customHeight="1">
      <c r="B23" s="21"/>
      <c r="C23" s="22"/>
      <c r="D23" s="22"/>
      <c r="E23" s="36" t="s">
        <v>45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46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49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50</v>
      </c>
      <c r="E29" s="47"/>
      <c r="F29" s="32" t="s">
        <v>51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ROUND(AX54,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52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ROUND(AY54,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53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54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55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8"/>
    </row>
    <row r="35" s="2" customFormat="1" ht="25.92" customHeight="1">
      <c r="A35" s="38"/>
      <c r="B35" s="39"/>
      <c r="C35" s="52"/>
      <c r="D35" s="53" t="s">
        <v>56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57</v>
      </c>
      <c r="U35" s="54"/>
      <c r="V35" s="54"/>
      <c r="W35" s="54"/>
      <c r="X35" s="56" t="s">
        <v>58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G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G41" s="38"/>
    </row>
    <row r="42" s="2" customFormat="1" ht="24.96" customHeight="1">
      <c r="A42" s="38"/>
      <c r="B42" s="39"/>
      <c r="C42" s="23" t="s">
        <v>59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G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G43" s="38"/>
    </row>
    <row r="44" s="4" customFormat="1" ht="12" customHeight="1">
      <c r="A44" s="4"/>
      <c r="B44" s="63"/>
      <c r="C44" s="32" t="s">
        <v>14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09/2023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G44" s="4"/>
    </row>
    <row r="45" s="5" customFormat="1" ht="36.96" customHeight="1">
      <c r="A45" s="5"/>
      <c r="B45" s="66"/>
      <c r="C45" s="67" t="s">
        <v>17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NV Grygov - Blatec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G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G46" s="38"/>
    </row>
    <row r="47" s="2" customFormat="1" ht="12" customHeight="1">
      <c r="A47" s="38"/>
      <c r="B47" s="39"/>
      <c r="C47" s="32" t="s">
        <v>25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Grygov - Blatec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27</v>
      </c>
      <c r="AJ47" s="40"/>
      <c r="AK47" s="40"/>
      <c r="AL47" s="40"/>
      <c r="AM47" s="72" t="str">
        <f>IF(AN8= "","",AN8)</f>
        <v>11. 1. 2019</v>
      </c>
      <c r="AN47" s="72"/>
      <c r="AO47" s="40"/>
      <c r="AP47" s="40"/>
      <c r="AQ47" s="40"/>
      <c r="AR47" s="44"/>
      <c r="BG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G48" s="38"/>
    </row>
    <row r="49" s="2" customFormat="1" ht="15.15" customHeight="1">
      <c r="A49" s="38"/>
      <c r="B49" s="39"/>
      <c r="C49" s="32" t="s">
        <v>31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SŽ s.o., Oblastní ředitelství Ostrava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39</v>
      </c>
      <c r="AJ49" s="40"/>
      <c r="AK49" s="40"/>
      <c r="AL49" s="40"/>
      <c r="AM49" s="73" t="str">
        <f>IF(E17="","",E17)</f>
        <v>Vladimír Kamarád</v>
      </c>
      <c r="AN49" s="64"/>
      <c r="AO49" s="64"/>
      <c r="AP49" s="64"/>
      <c r="AQ49" s="40"/>
      <c r="AR49" s="44"/>
      <c r="AS49" s="74" t="s">
        <v>60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7"/>
      <c r="BG49" s="38"/>
    </row>
    <row r="50" s="2" customFormat="1" ht="15.15" customHeight="1">
      <c r="A50" s="38"/>
      <c r="B50" s="39"/>
      <c r="C50" s="32" t="s">
        <v>37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43</v>
      </c>
      <c r="AJ50" s="40"/>
      <c r="AK50" s="40"/>
      <c r="AL50" s="40"/>
      <c r="AM50" s="73" t="str">
        <f>IF(E20="","",E20)</f>
        <v>Vladimír Kamarád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  <c r="BG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5"/>
      <c r="BG51" s="38"/>
    </row>
    <row r="52" s="2" customFormat="1" ht="29.28" customHeight="1">
      <c r="A52" s="38"/>
      <c r="B52" s="39"/>
      <c r="C52" s="86" t="s">
        <v>61</v>
      </c>
      <c r="D52" s="87"/>
      <c r="E52" s="87"/>
      <c r="F52" s="87"/>
      <c r="G52" s="87"/>
      <c r="H52" s="88"/>
      <c r="I52" s="89" t="s">
        <v>62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63</v>
      </c>
      <c r="AH52" s="87"/>
      <c r="AI52" s="87"/>
      <c r="AJ52" s="87"/>
      <c r="AK52" s="87"/>
      <c r="AL52" s="87"/>
      <c r="AM52" s="87"/>
      <c r="AN52" s="89" t="s">
        <v>64</v>
      </c>
      <c r="AO52" s="87"/>
      <c r="AP52" s="87"/>
      <c r="AQ52" s="91" t="s">
        <v>65</v>
      </c>
      <c r="AR52" s="44"/>
      <c r="AS52" s="92" t="s">
        <v>66</v>
      </c>
      <c r="AT52" s="93" t="s">
        <v>67</v>
      </c>
      <c r="AU52" s="93" t="s">
        <v>68</v>
      </c>
      <c r="AV52" s="93" t="s">
        <v>69</v>
      </c>
      <c r="AW52" s="93" t="s">
        <v>70</v>
      </c>
      <c r="AX52" s="93" t="s">
        <v>71</v>
      </c>
      <c r="AY52" s="93" t="s">
        <v>72</v>
      </c>
      <c r="AZ52" s="93" t="s">
        <v>73</v>
      </c>
      <c r="BA52" s="93" t="s">
        <v>74</v>
      </c>
      <c r="BB52" s="93" t="s">
        <v>75</v>
      </c>
      <c r="BC52" s="93" t="s">
        <v>76</v>
      </c>
      <c r="BD52" s="93" t="s">
        <v>77</v>
      </c>
      <c r="BE52" s="93" t="s">
        <v>78</v>
      </c>
      <c r="BF52" s="94" t="s">
        <v>79</v>
      </c>
      <c r="BG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7"/>
      <c r="BG53" s="38"/>
    </row>
    <row r="54" s="6" customFormat="1" ht="32.4" customHeight="1">
      <c r="A54" s="6"/>
      <c r="B54" s="98"/>
      <c r="C54" s="99" t="s">
        <v>80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SUM(AG54,AV54)</f>
        <v>0</v>
      </c>
      <c r="AO54" s="102"/>
      <c r="AP54" s="102"/>
      <c r="AQ54" s="103" t="s">
        <v>23</v>
      </c>
      <c r="AR54" s="104"/>
      <c r="AS54" s="105">
        <f>ROUND(SUM(AS55:AS58),2)</f>
        <v>0</v>
      </c>
      <c r="AT54" s="106">
        <f>ROUND(SUM(AT55:AT58),2)</f>
        <v>0</v>
      </c>
      <c r="AU54" s="107">
        <f>ROUND(SUM(AU55:AU58),2)</f>
        <v>0</v>
      </c>
      <c r="AV54" s="107">
        <f>ROUND(SUM(AX54:AY54),2)</f>
        <v>0</v>
      </c>
      <c r="AW54" s="108">
        <f>ROUND(SUM(AW55:AW58),5)</f>
        <v>0</v>
      </c>
      <c r="AX54" s="107">
        <f>ROUND(BB54*L29,2)</f>
        <v>0</v>
      </c>
      <c r="AY54" s="107">
        <f>ROUND(BC54*L30,2)</f>
        <v>0</v>
      </c>
      <c r="AZ54" s="107">
        <f>ROUND(BD54*L29,2)</f>
        <v>0</v>
      </c>
      <c r="BA54" s="107">
        <f>ROUND(BE54*L30,2)</f>
        <v>0</v>
      </c>
      <c r="BB54" s="107">
        <f>ROUND(SUM(BB55:BB58),2)</f>
        <v>0</v>
      </c>
      <c r="BC54" s="107">
        <f>ROUND(SUM(BC55:BC58),2)</f>
        <v>0</v>
      </c>
      <c r="BD54" s="107">
        <f>ROUND(SUM(BD55:BD58),2)</f>
        <v>0</v>
      </c>
      <c r="BE54" s="107">
        <f>ROUND(SUM(BE55:BE58),2)</f>
        <v>0</v>
      </c>
      <c r="BF54" s="109">
        <f>ROUND(SUM(BF55:BF58),2)</f>
        <v>0</v>
      </c>
      <c r="BG54" s="6"/>
      <c r="BS54" s="110" t="s">
        <v>81</v>
      </c>
      <c r="BT54" s="110" t="s">
        <v>82</v>
      </c>
      <c r="BU54" s="111" t="s">
        <v>83</v>
      </c>
      <c r="BV54" s="110" t="s">
        <v>84</v>
      </c>
      <c r="BW54" s="110" t="s">
        <v>6</v>
      </c>
      <c r="BX54" s="110" t="s">
        <v>85</v>
      </c>
      <c r="CL54" s="110" t="s">
        <v>21</v>
      </c>
    </row>
    <row r="55" s="7" customFormat="1" ht="16.5" customHeight="1">
      <c r="A55" s="112" t="s">
        <v>86</v>
      </c>
      <c r="B55" s="113"/>
      <c r="C55" s="114"/>
      <c r="D55" s="115" t="s">
        <v>87</v>
      </c>
      <c r="E55" s="115"/>
      <c r="F55" s="115"/>
      <c r="G55" s="115"/>
      <c r="H55" s="115"/>
      <c r="I55" s="116"/>
      <c r="J55" s="115" t="s">
        <v>18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Oprava NV Grygov ...'!K32</f>
        <v>0</v>
      </c>
      <c r="AH55" s="116"/>
      <c r="AI55" s="116"/>
      <c r="AJ55" s="116"/>
      <c r="AK55" s="116"/>
      <c r="AL55" s="116"/>
      <c r="AM55" s="116"/>
      <c r="AN55" s="117">
        <f>SUM(AG55,AV55)</f>
        <v>0</v>
      </c>
      <c r="AO55" s="116"/>
      <c r="AP55" s="116"/>
      <c r="AQ55" s="118" t="s">
        <v>88</v>
      </c>
      <c r="AR55" s="119"/>
      <c r="AS55" s="120">
        <f>'SO 01 - Oprava NV Grygov ...'!K30</f>
        <v>0</v>
      </c>
      <c r="AT55" s="121">
        <f>'SO 01 - Oprava NV Grygov ...'!K31</f>
        <v>0</v>
      </c>
      <c r="AU55" s="121">
        <v>0</v>
      </c>
      <c r="AV55" s="121">
        <f>ROUND(SUM(AX55:AY55),2)</f>
        <v>0</v>
      </c>
      <c r="AW55" s="122">
        <f>'SO 01 - Oprava NV Grygov ...'!T85</f>
        <v>0</v>
      </c>
      <c r="AX55" s="121">
        <f>'SO 01 - Oprava NV Grygov ...'!K35</f>
        <v>0</v>
      </c>
      <c r="AY55" s="121">
        <f>'SO 01 - Oprava NV Grygov ...'!K36</f>
        <v>0</v>
      </c>
      <c r="AZ55" s="121">
        <f>'SO 01 - Oprava NV Grygov ...'!K37</f>
        <v>0</v>
      </c>
      <c r="BA55" s="121">
        <f>'SO 01 - Oprava NV Grygov ...'!K38</f>
        <v>0</v>
      </c>
      <c r="BB55" s="121">
        <f>'SO 01 - Oprava NV Grygov ...'!F35</f>
        <v>0</v>
      </c>
      <c r="BC55" s="121">
        <f>'SO 01 - Oprava NV Grygov ...'!F36</f>
        <v>0</v>
      </c>
      <c r="BD55" s="121">
        <f>'SO 01 - Oprava NV Grygov ...'!F37</f>
        <v>0</v>
      </c>
      <c r="BE55" s="121">
        <f>'SO 01 - Oprava NV Grygov ...'!F38</f>
        <v>0</v>
      </c>
      <c r="BF55" s="123">
        <f>'SO 01 - Oprava NV Grygov ...'!F39</f>
        <v>0</v>
      </c>
      <c r="BG55" s="7"/>
      <c r="BT55" s="124" t="s">
        <v>24</v>
      </c>
      <c r="BV55" s="124" t="s">
        <v>84</v>
      </c>
      <c r="BW55" s="124" t="s">
        <v>89</v>
      </c>
      <c r="BX55" s="124" t="s">
        <v>6</v>
      </c>
      <c r="CL55" s="124" t="s">
        <v>21</v>
      </c>
      <c r="CM55" s="124" t="s">
        <v>90</v>
      </c>
    </row>
    <row r="56" s="7" customFormat="1" ht="24.75" customHeight="1">
      <c r="A56" s="112" t="s">
        <v>86</v>
      </c>
      <c r="B56" s="113"/>
      <c r="C56" s="114"/>
      <c r="D56" s="115" t="s">
        <v>91</v>
      </c>
      <c r="E56" s="115"/>
      <c r="F56" s="115"/>
      <c r="G56" s="115"/>
      <c r="H56" s="115"/>
      <c r="I56" s="116"/>
      <c r="J56" s="115" t="s">
        <v>92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02.1 - Zemní práce'!K32</f>
        <v>0</v>
      </c>
      <c r="AH56" s="116"/>
      <c r="AI56" s="116"/>
      <c r="AJ56" s="116"/>
      <c r="AK56" s="116"/>
      <c r="AL56" s="116"/>
      <c r="AM56" s="116"/>
      <c r="AN56" s="117">
        <f>SUM(AG56,AV56)</f>
        <v>0</v>
      </c>
      <c r="AO56" s="116"/>
      <c r="AP56" s="116"/>
      <c r="AQ56" s="118" t="s">
        <v>88</v>
      </c>
      <c r="AR56" s="119"/>
      <c r="AS56" s="120">
        <f>'SO 02.1 - Zemní práce'!K30</f>
        <v>0</v>
      </c>
      <c r="AT56" s="121">
        <f>'SO 02.1 - Zemní práce'!K31</f>
        <v>0</v>
      </c>
      <c r="AU56" s="121">
        <v>0</v>
      </c>
      <c r="AV56" s="121">
        <f>ROUND(SUM(AX56:AY56),2)</f>
        <v>0</v>
      </c>
      <c r="AW56" s="122">
        <f>'SO 02.1 - Zemní práce'!T83</f>
        <v>0</v>
      </c>
      <c r="AX56" s="121">
        <f>'SO 02.1 - Zemní práce'!K35</f>
        <v>0</v>
      </c>
      <c r="AY56" s="121">
        <f>'SO 02.1 - Zemní práce'!K36</f>
        <v>0</v>
      </c>
      <c r="AZ56" s="121">
        <f>'SO 02.1 - Zemní práce'!K37</f>
        <v>0</v>
      </c>
      <c r="BA56" s="121">
        <f>'SO 02.1 - Zemní práce'!K38</f>
        <v>0</v>
      </c>
      <c r="BB56" s="121">
        <f>'SO 02.1 - Zemní práce'!F35</f>
        <v>0</v>
      </c>
      <c r="BC56" s="121">
        <f>'SO 02.1 - Zemní práce'!F36</f>
        <v>0</v>
      </c>
      <c r="BD56" s="121">
        <f>'SO 02.1 - Zemní práce'!F37</f>
        <v>0</v>
      </c>
      <c r="BE56" s="121">
        <f>'SO 02.1 - Zemní práce'!F38</f>
        <v>0</v>
      </c>
      <c r="BF56" s="123">
        <f>'SO 02.1 - Zemní práce'!F39</f>
        <v>0</v>
      </c>
      <c r="BG56" s="7"/>
      <c r="BT56" s="124" t="s">
        <v>24</v>
      </c>
      <c r="BV56" s="124" t="s">
        <v>84</v>
      </c>
      <c r="BW56" s="124" t="s">
        <v>93</v>
      </c>
      <c r="BX56" s="124" t="s">
        <v>6</v>
      </c>
      <c r="CL56" s="124" t="s">
        <v>23</v>
      </c>
      <c r="CM56" s="124" t="s">
        <v>90</v>
      </c>
    </row>
    <row r="57" s="7" customFormat="1" ht="16.5" customHeight="1">
      <c r="A57" s="112" t="s">
        <v>86</v>
      </c>
      <c r="B57" s="113"/>
      <c r="C57" s="114"/>
      <c r="D57" s="115" t="s">
        <v>94</v>
      </c>
      <c r="E57" s="115"/>
      <c r="F57" s="115"/>
      <c r="G57" s="115"/>
      <c r="H57" s="115"/>
      <c r="I57" s="116"/>
      <c r="J57" s="115" t="s">
        <v>95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02 - Oprava NV Grygov ...'!K32</f>
        <v>0</v>
      </c>
      <c r="AH57" s="116"/>
      <c r="AI57" s="116"/>
      <c r="AJ57" s="116"/>
      <c r="AK57" s="116"/>
      <c r="AL57" s="116"/>
      <c r="AM57" s="116"/>
      <c r="AN57" s="117">
        <f>SUM(AG57,AV57)</f>
        <v>0</v>
      </c>
      <c r="AO57" s="116"/>
      <c r="AP57" s="116"/>
      <c r="AQ57" s="118" t="s">
        <v>88</v>
      </c>
      <c r="AR57" s="119"/>
      <c r="AS57" s="120">
        <f>'SO 02 - Oprava NV Grygov ...'!K30</f>
        <v>0</v>
      </c>
      <c r="AT57" s="121">
        <f>'SO 02 - Oprava NV Grygov ...'!K31</f>
        <v>0</v>
      </c>
      <c r="AU57" s="121">
        <v>0</v>
      </c>
      <c r="AV57" s="121">
        <f>ROUND(SUM(AX57:AY57),2)</f>
        <v>0</v>
      </c>
      <c r="AW57" s="122">
        <f>'SO 02 - Oprava NV Grygov ...'!T82</f>
        <v>0</v>
      </c>
      <c r="AX57" s="121">
        <f>'SO 02 - Oprava NV Grygov ...'!K35</f>
        <v>0</v>
      </c>
      <c r="AY57" s="121">
        <f>'SO 02 - Oprava NV Grygov ...'!K36</f>
        <v>0</v>
      </c>
      <c r="AZ57" s="121">
        <f>'SO 02 - Oprava NV Grygov ...'!K37</f>
        <v>0</v>
      </c>
      <c r="BA57" s="121">
        <f>'SO 02 - Oprava NV Grygov ...'!K38</f>
        <v>0</v>
      </c>
      <c r="BB57" s="121">
        <f>'SO 02 - Oprava NV Grygov ...'!F35</f>
        <v>0</v>
      </c>
      <c r="BC57" s="121">
        <f>'SO 02 - Oprava NV Grygov ...'!F36</f>
        <v>0</v>
      </c>
      <c r="BD57" s="121">
        <f>'SO 02 - Oprava NV Grygov ...'!F37</f>
        <v>0</v>
      </c>
      <c r="BE57" s="121">
        <f>'SO 02 - Oprava NV Grygov ...'!F38</f>
        <v>0</v>
      </c>
      <c r="BF57" s="123">
        <f>'SO 02 - Oprava NV Grygov ...'!F39</f>
        <v>0</v>
      </c>
      <c r="BG57" s="7"/>
      <c r="BT57" s="124" t="s">
        <v>24</v>
      </c>
      <c r="BV57" s="124" t="s">
        <v>84</v>
      </c>
      <c r="BW57" s="124" t="s">
        <v>96</v>
      </c>
      <c r="BX57" s="124" t="s">
        <v>6</v>
      </c>
      <c r="CL57" s="124" t="s">
        <v>23</v>
      </c>
      <c r="CM57" s="124" t="s">
        <v>90</v>
      </c>
    </row>
    <row r="58" s="7" customFormat="1" ht="37.5" customHeight="1">
      <c r="A58" s="112" t="s">
        <v>86</v>
      </c>
      <c r="B58" s="113"/>
      <c r="C58" s="114"/>
      <c r="D58" s="115" t="s">
        <v>97</v>
      </c>
      <c r="E58" s="115"/>
      <c r="F58" s="115"/>
      <c r="G58" s="115"/>
      <c r="H58" s="115"/>
      <c r="I58" s="116"/>
      <c r="J58" s="115" t="s">
        <v>98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01.1 VRN - Vedlejší ro...'!K32</f>
        <v>0</v>
      </c>
      <c r="AH58" s="116"/>
      <c r="AI58" s="116"/>
      <c r="AJ58" s="116"/>
      <c r="AK58" s="116"/>
      <c r="AL58" s="116"/>
      <c r="AM58" s="116"/>
      <c r="AN58" s="117">
        <f>SUM(AG58,AV58)</f>
        <v>0</v>
      </c>
      <c r="AO58" s="116"/>
      <c r="AP58" s="116"/>
      <c r="AQ58" s="118" t="s">
        <v>99</v>
      </c>
      <c r="AR58" s="119"/>
      <c r="AS58" s="125">
        <f>'SO 01.1 VRN - Vedlejší ro...'!K30</f>
        <v>0</v>
      </c>
      <c r="AT58" s="126">
        <f>'SO 01.1 VRN - Vedlejší ro...'!K31</f>
        <v>0</v>
      </c>
      <c r="AU58" s="126">
        <v>0</v>
      </c>
      <c r="AV58" s="126">
        <f>ROUND(SUM(AX58:AY58),2)</f>
        <v>0</v>
      </c>
      <c r="AW58" s="127">
        <f>'SO 01.1 VRN - Vedlejší ro...'!T82</f>
        <v>0</v>
      </c>
      <c r="AX58" s="126">
        <f>'SO 01.1 VRN - Vedlejší ro...'!K35</f>
        <v>0</v>
      </c>
      <c r="AY58" s="126">
        <f>'SO 01.1 VRN - Vedlejší ro...'!K36</f>
        <v>0</v>
      </c>
      <c r="AZ58" s="126">
        <f>'SO 01.1 VRN - Vedlejší ro...'!K37</f>
        <v>0</v>
      </c>
      <c r="BA58" s="126">
        <f>'SO 01.1 VRN - Vedlejší ro...'!K38</f>
        <v>0</v>
      </c>
      <c r="BB58" s="126">
        <f>'SO 01.1 VRN - Vedlejší ro...'!F35</f>
        <v>0</v>
      </c>
      <c r="BC58" s="126">
        <f>'SO 01.1 VRN - Vedlejší ro...'!F36</f>
        <v>0</v>
      </c>
      <c r="BD58" s="126">
        <f>'SO 01.1 VRN - Vedlejší ro...'!F37</f>
        <v>0</v>
      </c>
      <c r="BE58" s="126">
        <f>'SO 01.1 VRN - Vedlejší ro...'!F38</f>
        <v>0</v>
      </c>
      <c r="BF58" s="128">
        <f>'SO 01.1 VRN - Vedlejší ro...'!F39</f>
        <v>0</v>
      </c>
      <c r="BG58" s="7"/>
      <c r="BT58" s="124" t="s">
        <v>24</v>
      </c>
      <c r="BV58" s="124" t="s">
        <v>84</v>
      </c>
      <c r="BW58" s="124" t="s">
        <v>100</v>
      </c>
      <c r="BX58" s="124" t="s">
        <v>6</v>
      </c>
      <c r="CL58" s="124" t="s">
        <v>101</v>
      </c>
      <c r="CM58" s="124" t="s">
        <v>90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</row>
  </sheetData>
  <sheetProtection sheet="1" formatColumns="0" formatRows="0" objects="1" scenarios="1" spinCount="100000" saltValue="m/Xf6sOpcNwGLZt92PfNIVUwhZE5L2d6UgdsQ76v+MDnswyI854BSq9tWDcuftXEKGtksiept5Ko7UWsc/iP6w==" hashValue="yxvrkoTJJhr8s0ARzSLCEGU+s6RD4O0rTn91oD2G4P4HSyXGxppnX9A486bhd1ksmwy1hv32j9Kcn9i4+YAY4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55" location="'SO 01 - Oprava NV Grygov ...'!C2" display="/"/>
    <hyperlink ref="A56" location="'SO 02.1 - Zemní práce'!C2" display="/"/>
    <hyperlink ref="A57" location="'SO 02 - Oprava NV Grygov ...'!C2" display="/"/>
    <hyperlink ref="A58" location="'SO 01.1 VRN - Vedlejší r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90</v>
      </c>
    </row>
    <row r="4" s="1" customFormat="1" ht="24.96" customHeight="1">
      <c r="B4" s="20"/>
      <c r="D4" s="131" t="s">
        <v>102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Oprava NV Grygov - Blatec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103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104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20</v>
      </c>
      <c r="E11" s="38"/>
      <c r="F11" s="137" t="s">
        <v>21</v>
      </c>
      <c r="G11" s="38"/>
      <c r="H11" s="38"/>
      <c r="I11" s="133" t="s">
        <v>22</v>
      </c>
      <c r="J11" s="137" t="s">
        <v>23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25</v>
      </c>
      <c r="E12" s="38"/>
      <c r="F12" s="137" t="s">
        <v>26</v>
      </c>
      <c r="G12" s="38"/>
      <c r="H12" s="38"/>
      <c r="I12" s="133" t="s">
        <v>27</v>
      </c>
      <c r="J12" s="138" t="str">
        <f>'Rekapitulace stavby'!AN8</f>
        <v>11. 1. 2019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31</v>
      </c>
      <c r="E14" s="38"/>
      <c r="F14" s="38"/>
      <c r="G14" s="38"/>
      <c r="H14" s="38"/>
      <c r="I14" s="133" t="s">
        <v>32</v>
      </c>
      <c r="J14" s="137" t="s">
        <v>33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34</v>
      </c>
      <c r="F15" s="38"/>
      <c r="G15" s="38"/>
      <c r="H15" s="38"/>
      <c r="I15" s="133" t="s">
        <v>35</v>
      </c>
      <c r="J15" s="137" t="s">
        <v>36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37</v>
      </c>
      <c r="E17" s="38"/>
      <c r="F17" s="38"/>
      <c r="G17" s="38"/>
      <c r="H17" s="38"/>
      <c r="I17" s="133" t="s">
        <v>32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35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39</v>
      </c>
      <c r="E20" s="38"/>
      <c r="F20" s="38"/>
      <c r="G20" s="38"/>
      <c r="H20" s="38"/>
      <c r="I20" s="133" t="s">
        <v>32</v>
      </c>
      <c r="J20" s="137" t="s">
        <v>40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41</v>
      </c>
      <c r="F21" s="38"/>
      <c r="G21" s="38"/>
      <c r="H21" s="38"/>
      <c r="I21" s="133" t="s">
        <v>35</v>
      </c>
      <c r="J21" s="137" t="s">
        <v>42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43</v>
      </c>
      <c r="E23" s="38"/>
      <c r="F23" s="38"/>
      <c r="G23" s="38"/>
      <c r="H23" s="38"/>
      <c r="I23" s="133" t="s">
        <v>32</v>
      </c>
      <c r="J23" s="137" t="s">
        <v>40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41</v>
      </c>
      <c r="F24" s="38"/>
      <c r="G24" s="38"/>
      <c r="H24" s="38"/>
      <c r="I24" s="133" t="s">
        <v>35</v>
      </c>
      <c r="J24" s="137" t="s">
        <v>42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44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9"/>
      <c r="B27" s="140"/>
      <c r="C27" s="139"/>
      <c r="D27" s="139"/>
      <c r="E27" s="141" t="s">
        <v>105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106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107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46</v>
      </c>
      <c r="E32" s="38"/>
      <c r="F32" s="38"/>
      <c r="G32" s="38"/>
      <c r="H32" s="38"/>
      <c r="I32" s="38"/>
      <c r="J32" s="38"/>
      <c r="K32" s="146">
        <f>ROUND(K85,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48</v>
      </c>
      <c r="G34" s="38"/>
      <c r="H34" s="38"/>
      <c r="I34" s="147" t="s">
        <v>47</v>
      </c>
      <c r="J34" s="38"/>
      <c r="K34" s="147" t="s">
        <v>49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50</v>
      </c>
      <c r="E35" s="133" t="s">
        <v>51</v>
      </c>
      <c r="F35" s="144">
        <f>ROUND((SUM(BE85:BE150)),  2)</f>
        <v>0</v>
      </c>
      <c r="G35" s="38"/>
      <c r="H35" s="38"/>
      <c r="I35" s="149">
        <v>0.20999999999999999</v>
      </c>
      <c r="J35" s="38"/>
      <c r="K35" s="144">
        <f>ROUND(((SUM(BE85:BE150))*I35),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52</v>
      </c>
      <c r="F36" s="144">
        <f>ROUND((SUM(BF85:BF150)),  2)</f>
        <v>0</v>
      </c>
      <c r="G36" s="38"/>
      <c r="H36" s="38"/>
      <c r="I36" s="149">
        <v>0.14999999999999999</v>
      </c>
      <c r="J36" s="38"/>
      <c r="K36" s="144">
        <f>ROUND(((SUM(BF85:BF150))*I36),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53</v>
      </c>
      <c r="F37" s="144">
        <f>ROUND((SUM(BG85:BG150)),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54</v>
      </c>
      <c r="F38" s="144">
        <f>ROUND((SUM(BH85:BH150)),  2)</f>
        <v>0</v>
      </c>
      <c r="G38" s="38"/>
      <c r="H38" s="38"/>
      <c r="I38" s="149">
        <v>0.14999999999999999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55</v>
      </c>
      <c r="F39" s="144">
        <f>ROUND((SUM(BI85:BI150)),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56</v>
      </c>
      <c r="E41" s="152"/>
      <c r="F41" s="152"/>
      <c r="G41" s="153" t="s">
        <v>57</v>
      </c>
      <c r="H41" s="154" t="s">
        <v>58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108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Oprava NV Grygov - Blatec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103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01 - Oprava NV Grygov - Blatec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25</v>
      </c>
      <c r="D54" s="40"/>
      <c r="E54" s="40"/>
      <c r="F54" s="27" t="str">
        <f>F12</f>
        <v>Grygov - Blatec</v>
      </c>
      <c r="G54" s="40"/>
      <c r="H54" s="40"/>
      <c r="I54" s="32" t="s">
        <v>27</v>
      </c>
      <c r="J54" s="72" t="str">
        <f>IF(J12="","",J12)</f>
        <v>11. 1. 2019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5.15" customHeight="1">
      <c r="A56" s="38"/>
      <c r="B56" s="39"/>
      <c r="C56" s="32" t="s">
        <v>31</v>
      </c>
      <c r="D56" s="40"/>
      <c r="E56" s="40"/>
      <c r="F56" s="27" t="str">
        <f>E15</f>
        <v>SŽ s.o., Oblastní ředitelství Ostrava</v>
      </c>
      <c r="G56" s="40"/>
      <c r="H56" s="40"/>
      <c r="I56" s="32" t="s">
        <v>39</v>
      </c>
      <c r="J56" s="36" t="str">
        <f>E21</f>
        <v>Vladimír Kamarád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5.15" customHeight="1">
      <c r="A57" s="38"/>
      <c r="B57" s="39"/>
      <c r="C57" s="32" t="s">
        <v>37</v>
      </c>
      <c r="D57" s="40"/>
      <c r="E57" s="40"/>
      <c r="F57" s="27" t="str">
        <f>IF(E18="","",E18)</f>
        <v>Vyplň údaj</v>
      </c>
      <c r="G57" s="40"/>
      <c r="H57" s="40"/>
      <c r="I57" s="32" t="s">
        <v>43</v>
      </c>
      <c r="J57" s="36" t="str">
        <f>E24</f>
        <v>Vladimír Kamarád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109</v>
      </c>
      <c r="D59" s="163"/>
      <c r="E59" s="163"/>
      <c r="F59" s="163"/>
      <c r="G59" s="163"/>
      <c r="H59" s="163"/>
      <c r="I59" s="164" t="s">
        <v>110</v>
      </c>
      <c r="J59" s="164" t="s">
        <v>111</v>
      </c>
      <c r="K59" s="164" t="s">
        <v>112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80</v>
      </c>
      <c r="D61" s="40"/>
      <c r="E61" s="40"/>
      <c r="F61" s="40"/>
      <c r="G61" s="40"/>
      <c r="H61" s="40"/>
      <c r="I61" s="102">
        <f>Q85</f>
        <v>0</v>
      </c>
      <c r="J61" s="102">
        <f>R85</f>
        <v>0</v>
      </c>
      <c r="K61" s="102">
        <f>K85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113</v>
      </c>
    </row>
    <row r="62" s="9" customFormat="1" ht="24.96" customHeight="1">
      <c r="A62" s="9"/>
      <c r="B62" s="166"/>
      <c r="C62" s="167"/>
      <c r="D62" s="168" t="s">
        <v>114</v>
      </c>
      <c r="E62" s="169"/>
      <c r="F62" s="169"/>
      <c r="G62" s="169"/>
      <c r="H62" s="169"/>
      <c r="I62" s="170">
        <f>Q86</f>
        <v>0</v>
      </c>
      <c r="J62" s="170">
        <f>R86</f>
        <v>0</v>
      </c>
      <c r="K62" s="170">
        <f>K86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115</v>
      </c>
      <c r="E63" s="175"/>
      <c r="F63" s="175"/>
      <c r="G63" s="175"/>
      <c r="H63" s="175"/>
      <c r="I63" s="176">
        <f>Q87</f>
        <v>0</v>
      </c>
      <c r="J63" s="176">
        <f>R87</f>
        <v>0</v>
      </c>
      <c r="K63" s="176">
        <f>K87</f>
        <v>0</v>
      </c>
      <c r="L63" s="173"/>
      <c r="M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116</v>
      </c>
      <c r="E64" s="175"/>
      <c r="F64" s="175"/>
      <c r="G64" s="175"/>
      <c r="H64" s="175"/>
      <c r="I64" s="176">
        <f>Q90</f>
        <v>0</v>
      </c>
      <c r="J64" s="176">
        <f>R90</f>
        <v>0</v>
      </c>
      <c r="K64" s="176">
        <f>K90</f>
        <v>0</v>
      </c>
      <c r="L64" s="173"/>
      <c r="M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117</v>
      </c>
      <c r="E65" s="169"/>
      <c r="F65" s="169"/>
      <c r="G65" s="169"/>
      <c r="H65" s="169"/>
      <c r="I65" s="170">
        <f>Q97</f>
        <v>0</v>
      </c>
      <c r="J65" s="170">
        <f>R97</f>
        <v>0</v>
      </c>
      <c r="K65" s="170">
        <f>K97</f>
        <v>0</v>
      </c>
      <c r="L65" s="167"/>
      <c r="M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13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13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118</v>
      </c>
      <c r="D72" s="40"/>
      <c r="E72" s="40"/>
      <c r="F72" s="40"/>
      <c r="G72" s="40"/>
      <c r="H72" s="40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17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1" t="str">
        <f>E7</f>
        <v>Oprava NV Grygov - Blatec</v>
      </c>
      <c r="F75" s="32"/>
      <c r="G75" s="32"/>
      <c r="H75" s="32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103</v>
      </c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01 - Oprava NV Grygov - Blatec</v>
      </c>
      <c r="F77" s="40"/>
      <c r="G77" s="40"/>
      <c r="H77" s="40"/>
      <c r="I77" s="40"/>
      <c r="J77" s="40"/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25</v>
      </c>
      <c r="D79" s="40"/>
      <c r="E79" s="40"/>
      <c r="F79" s="27" t="str">
        <f>F12</f>
        <v>Grygov - Blatec</v>
      </c>
      <c r="G79" s="40"/>
      <c r="H79" s="40"/>
      <c r="I79" s="32" t="s">
        <v>27</v>
      </c>
      <c r="J79" s="72" t="str">
        <f>IF(J12="","",J12)</f>
        <v>11. 1. 2019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E15</f>
        <v>SŽ s.o., Oblastní ředitelství Ostrava</v>
      </c>
      <c r="G81" s="40"/>
      <c r="H81" s="40"/>
      <c r="I81" s="32" t="s">
        <v>39</v>
      </c>
      <c r="J81" s="36" t="str">
        <f>E21</f>
        <v>Vladimír Kamarád</v>
      </c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37</v>
      </c>
      <c r="D82" s="40"/>
      <c r="E82" s="40"/>
      <c r="F82" s="27" t="str">
        <f>IF(E18="","",E18)</f>
        <v>Vyplň údaj</v>
      </c>
      <c r="G82" s="40"/>
      <c r="H82" s="40"/>
      <c r="I82" s="32" t="s">
        <v>43</v>
      </c>
      <c r="J82" s="36" t="str">
        <f>E24</f>
        <v>Vladimír Kamarád</v>
      </c>
      <c r="K82" s="40"/>
      <c r="L82" s="40"/>
      <c r="M82" s="13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13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8"/>
      <c r="B84" s="179"/>
      <c r="C84" s="180" t="s">
        <v>119</v>
      </c>
      <c r="D84" s="181" t="s">
        <v>65</v>
      </c>
      <c r="E84" s="181" t="s">
        <v>61</v>
      </c>
      <c r="F84" s="181" t="s">
        <v>62</v>
      </c>
      <c r="G84" s="181" t="s">
        <v>120</v>
      </c>
      <c r="H84" s="181" t="s">
        <v>121</v>
      </c>
      <c r="I84" s="181" t="s">
        <v>122</v>
      </c>
      <c r="J84" s="181" t="s">
        <v>123</v>
      </c>
      <c r="K84" s="181" t="s">
        <v>112</v>
      </c>
      <c r="L84" s="182" t="s">
        <v>124</v>
      </c>
      <c r="M84" s="183"/>
      <c r="N84" s="92" t="s">
        <v>23</v>
      </c>
      <c r="O84" s="93" t="s">
        <v>50</v>
      </c>
      <c r="P84" s="93" t="s">
        <v>125</v>
      </c>
      <c r="Q84" s="93" t="s">
        <v>126</v>
      </c>
      <c r="R84" s="93" t="s">
        <v>127</v>
      </c>
      <c r="S84" s="93" t="s">
        <v>128</v>
      </c>
      <c r="T84" s="93" t="s">
        <v>129</v>
      </c>
      <c r="U84" s="93" t="s">
        <v>130</v>
      </c>
      <c r="V84" s="93" t="s">
        <v>131</v>
      </c>
      <c r="W84" s="93" t="s">
        <v>132</v>
      </c>
      <c r="X84" s="93" t="s">
        <v>133</v>
      </c>
      <c r="Y84" s="94" t="s">
        <v>134</v>
      </c>
      <c r="Z84" s="178"/>
      <c r="AA84" s="178"/>
      <c r="AB84" s="178"/>
      <c r="AC84" s="178"/>
      <c r="AD84" s="178"/>
      <c r="AE84" s="178"/>
    </row>
    <row r="85" s="2" customFormat="1" ht="22.8" customHeight="1">
      <c r="A85" s="38"/>
      <c r="B85" s="39"/>
      <c r="C85" s="99" t="s">
        <v>135</v>
      </c>
      <c r="D85" s="40"/>
      <c r="E85" s="40"/>
      <c r="F85" s="40"/>
      <c r="G85" s="40"/>
      <c r="H85" s="40"/>
      <c r="I85" s="40"/>
      <c r="J85" s="40"/>
      <c r="K85" s="184">
        <f>BK85</f>
        <v>0</v>
      </c>
      <c r="L85" s="40"/>
      <c r="M85" s="44"/>
      <c r="N85" s="95"/>
      <c r="O85" s="185"/>
      <c r="P85" s="96"/>
      <c r="Q85" s="186">
        <f>Q86+Q97</f>
        <v>0</v>
      </c>
      <c r="R85" s="186">
        <f>R86+R97</f>
        <v>0</v>
      </c>
      <c r="S85" s="96"/>
      <c r="T85" s="187">
        <f>T86+T97</f>
        <v>0</v>
      </c>
      <c r="U85" s="96"/>
      <c r="V85" s="187">
        <f>V86+V97</f>
        <v>0</v>
      </c>
      <c r="W85" s="96"/>
      <c r="X85" s="187">
        <f>X86+X97</f>
        <v>0</v>
      </c>
      <c r="Y85" s="97"/>
      <c r="Z85" s="38"/>
      <c r="AA85" s="38"/>
      <c r="AB85" s="38"/>
      <c r="AC85" s="38"/>
      <c r="AD85" s="38"/>
      <c r="AE85" s="38"/>
      <c r="AT85" s="17" t="s">
        <v>81</v>
      </c>
      <c r="AU85" s="17" t="s">
        <v>113</v>
      </c>
      <c r="BK85" s="188">
        <f>BK86+BK97</f>
        <v>0</v>
      </c>
    </row>
    <row r="86" s="12" customFormat="1" ht="25.92" customHeight="1">
      <c r="A86" s="12"/>
      <c r="B86" s="189"/>
      <c r="C86" s="190"/>
      <c r="D86" s="191" t="s">
        <v>81</v>
      </c>
      <c r="E86" s="192" t="s">
        <v>136</v>
      </c>
      <c r="F86" s="192" t="s">
        <v>137</v>
      </c>
      <c r="G86" s="190"/>
      <c r="H86" s="190"/>
      <c r="I86" s="193"/>
      <c r="J86" s="193"/>
      <c r="K86" s="194">
        <f>BK86</f>
        <v>0</v>
      </c>
      <c r="L86" s="190"/>
      <c r="M86" s="195"/>
      <c r="N86" s="196"/>
      <c r="O86" s="197"/>
      <c r="P86" s="197"/>
      <c r="Q86" s="198">
        <f>Q87+Q90</f>
        <v>0</v>
      </c>
      <c r="R86" s="198">
        <f>R87+R90</f>
        <v>0</v>
      </c>
      <c r="S86" s="197"/>
      <c r="T86" s="199">
        <f>T87+T90</f>
        <v>0</v>
      </c>
      <c r="U86" s="197"/>
      <c r="V86" s="199">
        <f>V87+V90</f>
        <v>0</v>
      </c>
      <c r="W86" s="197"/>
      <c r="X86" s="199">
        <f>X87+X90</f>
        <v>0</v>
      </c>
      <c r="Y86" s="200"/>
      <c r="Z86" s="12"/>
      <c r="AA86" s="12"/>
      <c r="AB86" s="12"/>
      <c r="AC86" s="12"/>
      <c r="AD86" s="12"/>
      <c r="AE86" s="12"/>
      <c r="AR86" s="201" t="s">
        <v>24</v>
      </c>
      <c r="AT86" s="202" t="s">
        <v>81</v>
      </c>
      <c r="AU86" s="202" t="s">
        <v>82</v>
      </c>
      <c r="AY86" s="201" t="s">
        <v>138</v>
      </c>
      <c r="BK86" s="203">
        <f>BK87+BK90</f>
        <v>0</v>
      </c>
    </row>
    <row r="87" s="12" customFormat="1" ht="22.8" customHeight="1">
      <c r="A87" s="12"/>
      <c r="B87" s="189"/>
      <c r="C87" s="190"/>
      <c r="D87" s="191" t="s">
        <v>81</v>
      </c>
      <c r="E87" s="204" t="s">
        <v>24</v>
      </c>
      <c r="F87" s="204" t="s">
        <v>92</v>
      </c>
      <c r="G87" s="190"/>
      <c r="H87" s="190"/>
      <c r="I87" s="193"/>
      <c r="J87" s="193"/>
      <c r="K87" s="205">
        <f>BK87</f>
        <v>0</v>
      </c>
      <c r="L87" s="190"/>
      <c r="M87" s="195"/>
      <c r="N87" s="196"/>
      <c r="O87" s="197"/>
      <c r="P87" s="197"/>
      <c r="Q87" s="198">
        <f>SUM(Q88:Q89)</f>
        <v>0</v>
      </c>
      <c r="R87" s="198">
        <f>SUM(R88:R89)</f>
        <v>0</v>
      </c>
      <c r="S87" s="197"/>
      <c r="T87" s="199">
        <f>SUM(T88:T89)</f>
        <v>0</v>
      </c>
      <c r="U87" s="197"/>
      <c r="V87" s="199">
        <f>SUM(V88:V89)</f>
        <v>0</v>
      </c>
      <c r="W87" s="197"/>
      <c r="X87" s="199">
        <f>SUM(X88:X89)</f>
        <v>0</v>
      </c>
      <c r="Y87" s="200"/>
      <c r="Z87" s="12"/>
      <c r="AA87" s="12"/>
      <c r="AB87" s="12"/>
      <c r="AC87" s="12"/>
      <c r="AD87" s="12"/>
      <c r="AE87" s="12"/>
      <c r="AR87" s="201" t="s">
        <v>24</v>
      </c>
      <c r="AT87" s="202" t="s">
        <v>81</v>
      </c>
      <c r="AU87" s="202" t="s">
        <v>24</v>
      </c>
      <c r="AY87" s="201" t="s">
        <v>138</v>
      </c>
      <c r="BK87" s="203">
        <f>SUM(BK88:BK89)</f>
        <v>0</v>
      </c>
    </row>
    <row r="88" s="2" customFormat="1" ht="24.15" customHeight="1">
      <c r="A88" s="38"/>
      <c r="B88" s="39"/>
      <c r="C88" s="206" t="s">
        <v>139</v>
      </c>
      <c r="D88" s="206" t="s">
        <v>140</v>
      </c>
      <c r="E88" s="207" t="s">
        <v>141</v>
      </c>
      <c r="F88" s="208" t="s">
        <v>142</v>
      </c>
      <c r="G88" s="209" t="s">
        <v>143</v>
      </c>
      <c r="H88" s="210">
        <v>4</v>
      </c>
      <c r="I88" s="211"/>
      <c r="J88" s="211"/>
      <c r="K88" s="212">
        <f>ROUND(P88*H88,2)</f>
        <v>0</v>
      </c>
      <c r="L88" s="208" t="s">
        <v>144</v>
      </c>
      <c r="M88" s="44"/>
      <c r="N88" s="213" t="s">
        <v>23</v>
      </c>
      <c r="O88" s="214" t="s">
        <v>51</v>
      </c>
      <c r="P88" s="215">
        <f>I88+J88</f>
        <v>0</v>
      </c>
      <c r="Q88" s="215">
        <f>ROUND(I88*H88,2)</f>
        <v>0</v>
      </c>
      <c r="R88" s="215">
        <f>ROUND(J88*H88,2)</f>
        <v>0</v>
      </c>
      <c r="S88" s="84"/>
      <c r="T88" s="216">
        <f>S88*H88</f>
        <v>0</v>
      </c>
      <c r="U88" s="216">
        <v>0</v>
      </c>
      <c r="V88" s="216">
        <f>U88*H88</f>
        <v>0</v>
      </c>
      <c r="W88" s="216">
        <v>0</v>
      </c>
      <c r="X88" s="216">
        <f>W88*H88</f>
        <v>0</v>
      </c>
      <c r="Y88" s="217" t="s">
        <v>23</v>
      </c>
      <c r="Z88" s="38"/>
      <c r="AA88" s="38"/>
      <c r="AB88" s="38"/>
      <c r="AC88" s="38"/>
      <c r="AD88" s="38"/>
      <c r="AE88" s="38"/>
      <c r="AR88" s="218" t="s">
        <v>145</v>
      </c>
      <c r="AT88" s="218" t="s">
        <v>140</v>
      </c>
      <c r="AU88" s="218" t="s">
        <v>90</v>
      </c>
      <c r="AY88" s="17" t="s">
        <v>138</v>
      </c>
      <c r="BE88" s="219">
        <f>IF(O88="základní",K88,0)</f>
        <v>0</v>
      </c>
      <c r="BF88" s="219">
        <f>IF(O88="snížená",K88,0)</f>
        <v>0</v>
      </c>
      <c r="BG88" s="219">
        <f>IF(O88="zákl. přenesená",K88,0)</f>
        <v>0</v>
      </c>
      <c r="BH88" s="219">
        <f>IF(O88="sníž. přenesená",K88,0)</f>
        <v>0</v>
      </c>
      <c r="BI88" s="219">
        <f>IF(O88="nulová",K88,0)</f>
        <v>0</v>
      </c>
      <c r="BJ88" s="17" t="s">
        <v>24</v>
      </c>
      <c r="BK88" s="219">
        <f>ROUND(P88*H88,2)</f>
        <v>0</v>
      </c>
      <c r="BL88" s="17" t="s">
        <v>145</v>
      </c>
      <c r="BM88" s="218" t="s">
        <v>146</v>
      </c>
    </row>
    <row r="89" s="2" customFormat="1">
      <c r="A89" s="38"/>
      <c r="B89" s="39"/>
      <c r="C89" s="40"/>
      <c r="D89" s="220" t="s">
        <v>147</v>
      </c>
      <c r="E89" s="40"/>
      <c r="F89" s="221" t="s">
        <v>148</v>
      </c>
      <c r="G89" s="40"/>
      <c r="H89" s="40"/>
      <c r="I89" s="222"/>
      <c r="J89" s="222"/>
      <c r="K89" s="40"/>
      <c r="L89" s="40"/>
      <c r="M89" s="44"/>
      <c r="N89" s="223"/>
      <c r="O89" s="224"/>
      <c r="P89" s="84"/>
      <c r="Q89" s="84"/>
      <c r="R89" s="84"/>
      <c r="S89" s="84"/>
      <c r="T89" s="84"/>
      <c r="U89" s="84"/>
      <c r="V89" s="84"/>
      <c r="W89" s="84"/>
      <c r="X89" s="84"/>
      <c r="Y89" s="85"/>
      <c r="Z89" s="38"/>
      <c r="AA89" s="38"/>
      <c r="AB89" s="38"/>
      <c r="AC89" s="38"/>
      <c r="AD89" s="38"/>
      <c r="AE89" s="38"/>
      <c r="AT89" s="17" t="s">
        <v>147</v>
      </c>
      <c r="AU89" s="17" t="s">
        <v>90</v>
      </c>
    </row>
    <row r="90" s="12" customFormat="1" ht="22.8" customHeight="1">
      <c r="A90" s="12"/>
      <c r="B90" s="189"/>
      <c r="C90" s="190"/>
      <c r="D90" s="191" t="s">
        <v>81</v>
      </c>
      <c r="E90" s="204" t="s">
        <v>149</v>
      </c>
      <c r="F90" s="204" t="s">
        <v>150</v>
      </c>
      <c r="G90" s="190"/>
      <c r="H90" s="190"/>
      <c r="I90" s="193"/>
      <c r="J90" s="193"/>
      <c r="K90" s="205">
        <f>BK90</f>
        <v>0</v>
      </c>
      <c r="L90" s="190"/>
      <c r="M90" s="195"/>
      <c r="N90" s="196"/>
      <c r="O90" s="197"/>
      <c r="P90" s="197"/>
      <c r="Q90" s="198">
        <f>SUM(Q91:Q96)</f>
        <v>0</v>
      </c>
      <c r="R90" s="198">
        <f>SUM(R91:R96)</f>
        <v>0</v>
      </c>
      <c r="S90" s="197"/>
      <c r="T90" s="199">
        <f>SUM(T91:T96)</f>
        <v>0</v>
      </c>
      <c r="U90" s="197"/>
      <c r="V90" s="199">
        <f>SUM(V91:V96)</f>
        <v>0</v>
      </c>
      <c r="W90" s="197"/>
      <c r="X90" s="199">
        <f>SUM(X91:X96)</f>
        <v>0</v>
      </c>
      <c r="Y90" s="200"/>
      <c r="Z90" s="12"/>
      <c r="AA90" s="12"/>
      <c r="AB90" s="12"/>
      <c r="AC90" s="12"/>
      <c r="AD90" s="12"/>
      <c r="AE90" s="12"/>
      <c r="AR90" s="201" t="s">
        <v>24</v>
      </c>
      <c r="AT90" s="202" t="s">
        <v>81</v>
      </c>
      <c r="AU90" s="202" t="s">
        <v>24</v>
      </c>
      <c r="AY90" s="201" t="s">
        <v>138</v>
      </c>
      <c r="BK90" s="203">
        <f>SUM(BK91:BK96)</f>
        <v>0</v>
      </c>
    </row>
    <row r="91" s="2" customFormat="1" ht="24.15" customHeight="1">
      <c r="A91" s="38"/>
      <c r="B91" s="39"/>
      <c r="C91" s="206" t="s">
        <v>151</v>
      </c>
      <c r="D91" s="206" t="s">
        <v>140</v>
      </c>
      <c r="E91" s="207" t="s">
        <v>152</v>
      </c>
      <c r="F91" s="208" t="s">
        <v>153</v>
      </c>
      <c r="G91" s="209" t="s">
        <v>154</v>
      </c>
      <c r="H91" s="210">
        <v>6</v>
      </c>
      <c r="I91" s="211"/>
      <c r="J91" s="211"/>
      <c r="K91" s="212">
        <f>ROUND(P91*H91,2)</f>
        <v>0</v>
      </c>
      <c r="L91" s="208" t="s">
        <v>144</v>
      </c>
      <c r="M91" s="44"/>
      <c r="N91" s="213" t="s">
        <v>23</v>
      </c>
      <c r="O91" s="214" t="s">
        <v>51</v>
      </c>
      <c r="P91" s="215">
        <f>I91+J91</f>
        <v>0</v>
      </c>
      <c r="Q91" s="215">
        <f>ROUND(I91*H91,2)</f>
        <v>0</v>
      </c>
      <c r="R91" s="215">
        <f>ROUND(J91*H91,2)</f>
        <v>0</v>
      </c>
      <c r="S91" s="84"/>
      <c r="T91" s="216">
        <f>S91*H91</f>
        <v>0</v>
      </c>
      <c r="U91" s="216">
        <v>0</v>
      </c>
      <c r="V91" s="216">
        <f>U91*H91</f>
        <v>0</v>
      </c>
      <c r="W91" s="216">
        <v>0</v>
      </c>
      <c r="X91" s="216">
        <f>W91*H91</f>
        <v>0</v>
      </c>
      <c r="Y91" s="217" t="s">
        <v>23</v>
      </c>
      <c r="Z91" s="38"/>
      <c r="AA91" s="38"/>
      <c r="AB91" s="38"/>
      <c r="AC91" s="38"/>
      <c r="AD91" s="38"/>
      <c r="AE91" s="38"/>
      <c r="AR91" s="218" t="s">
        <v>139</v>
      </c>
      <c r="AT91" s="218" t="s">
        <v>140</v>
      </c>
      <c r="AU91" s="218" t="s">
        <v>90</v>
      </c>
      <c r="AY91" s="17" t="s">
        <v>138</v>
      </c>
      <c r="BE91" s="219">
        <f>IF(O91="základní",K91,0)</f>
        <v>0</v>
      </c>
      <c r="BF91" s="219">
        <f>IF(O91="snížená",K91,0)</f>
        <v>0</v>
      </c>
      <c r="BG91" s="219">
        <f>IF(O91="zákl. přenesená",K91,0)</f>
        <v>0</v>
      </c>
      <c r="BH91" s="219">
        <f>IF(O91="sníž. přenesená",K91,0)</f>
        <v>0</v>
      </c>
      <c r="BI91" s="219">
        <f>IF(O91="nulová",K91,0)</f>
        <v>0</v>
      </c>
      <c r="BJ91" s="17" t="s">
        <v>24</v>
      </c>
      <c r="BK91" s="219">
        <f>ROUND(P91*H91,2)</f>
        <v>0</v>
      </c>
      <c r="BL91" s="17" t="s">
        <v>139</v>
      </c>
      <c r="BM91" s="218" t="s">
        <v>155</v>
      </c>
    </row>
    <row r="92" s="2" customFormat="1">
      <c r="A92" s="38"/>
      <c r="B92" s="39"/>
      <c r="C92" s="40"/>
      <c r="D92" s="220" t="s">
        <v>147</v>
      </c>
      <c r="E92" s="40"/>
      <c r="F92" s="221" t="s">
        <v>156</v>
      </c>
      <c r="G92" s="40"/>
      <c r="H92" s="40"/>
      <c r="I92" s="222"/>
      <c r="J92" s="222"/>
      <c r="K92" s="40"/>
      <c r="L92" s="40"/>
      <c r="M92" s="44"/>
      <c r="N92" s="223"/>
      <c r="O92" s="224"/>
      <c r="P92" s="84"/>
      <c r="Q92" s="84"/>
      <c r="R92" s="84"/>
      <c r="S92" s="84"/>
      <c r="T92" s="84"/>
      <c r="U92" s="84"/>
      <c r="V92" s="84"/>
      <c r="W92" s="84"/>
      <c r="X92" s="84"/>
      <c r="Y92" s="85"/>
      <c r="Z92" s="38"/>
      <c r="AA92" s="38"/>
      <c r="AB92" s="38"/>
      <c r="AC92" s="38"/>
      <c r="AD92" s="38"/>
      <c r="AE92" s="38"/>
      <c r="AT92" s="17" t="s">
        <v>147</v>
      </c>
      <c r="AU92" s="17" t="s">
        <v>90</v>
      </c>
    </row>
    <row r="93" s="2" customFormat="1" ht="24.15" customHeight="1">
      <c r="A93" s="38"/>
      <c r="B93" s="39"/>
      <c r="C93" s="206" t="s">
        <v>157</v>
      </c>
      <c r="D93" s="206" t="s">
        <v>140</v>
      </c>
      <c r="E93" s="207" t="s">
        <v>158</v>
      </c>
      <c r="F93" s="208" t="s">
        <v>159</v>
      </c>
      <c r="G93" s="209" t="s">
        <v>154</v>
      </c>
      <c r="H93" s="210">
        <v>6</v>
      </c>
      <c r="I93" s="211"/>
      <c r="J93" s="211"/>
      <c r="K93" s="212">
        <f>ROUND(P93*H93,2)</f>
        <v>0</v>
      </c>
      <c r="L93" s="208" t="s">
        <v>144</v>
      </c>
      <c r="M93" s="44"/>
      <c r="N93" s="213" t="s">
        <v>23</v>
      </c>
      <c r="O93" s="214" t="s">
        <v>51</v>
      </c>
      <c r="P93" s="215">
        <f>I93+J93</f>
        <v>0</v>
      </c>
      <c r="Q93" s="215">
        <f>ROUND(I93*H93,2)</f>
        <v>0</v>
      </c>
      <c r="R93" s="215">
        <f>ROUND(J93*H93,2)</f>
        <v>0</v>
      </c>
      <c r="S93" s="84"/>
      <c r="T93" s="216">
        <f>S93*H93</f>
        <v>0</v>
      </c>
      <c r="U93" s="216">
        <v>0</v>
      </c>
      <c r="V93" s="216">
        <f>U93*H93</f>
        <v>0</v>
      </c>
      <c r="W93" s="216">
        <v>0</v>
      </c>
      <c r="X93" s="216">
        <f>W93*H93</f>
        <v>0</v>
      </c>
      <c r="Y93" s="217" t="s">
        <v>23</v>
      </c>
      <c r="Z93" s="38"/>
      <c r="AA93" s="38"/>
      <c r="AB93" s="38"/>
      <c r="AC93" s="38"/>
      <c r="AD93" s="38"/>
      <c r="AE93" s="38"/>
      <c r="AR93" s="218" t="s">
        <v>139</v>
      </c>
      <c r="AT93" s="218" t="s">
        <v>140</v>
      </c>
      <c r="AU93" s="218" t="s">
        <v>90</v>
      </c>
      <c r="AY93" s="17" t="s">
        <v>138</v>
      </c>
      <c r="BE93" s="219">
        <f>IF(O93="základní",K93,0)</f>
        <v>0</v>
      </c>
      <c r="BF93" s="219">
        <f>IF(O93="snížená",K93,0)</f>
        <v>0</v>
      </c>
      <c r="BG93" s="219">
        <f>IF(O93="zákl. přenesená",K93,0)</f>
        <v>0</v>
      </c>
      <c r="BH93" s="219">
        <f>IF(O93="sníž. přenesená",K93,0)</f>
        <v>0</v>
      </c>
      <c r="BI93" s="219">
        <f>IF(O93="nulová",K93,0)</f>
        <v>0</v>
      </c>
      <c r="BJ93" s="17" t="s">
        <v>24</v>
      </c>
      <c r="BK93" s="219">
        <f>ROUND(P93*H93,2)</f>
        <v>0</v>
      </c>
      <c r="BL93" s="17" t="s">
        <v>139</v>
      </c>
      <c r="BM93" s="218" t="s">
        <v>160</v>
      </c>
    </row>
    <row r="94" s="2" customFormat="1">
      <c r="A94" s="38"/>
      <c r="B94" s="39"/>
      <c r="C94" s="40"/>
      <c r="D94" s="220" t="s">
        <v>147</v>
      </c>
      <c r="E94" s="40"/>
      <c r="F94" s="221" t="s">
        <v>161</v>
      </c>
      <c r="G94" s="40"/>
      <c r="H94" s="40"/>
      <c r="I94" s="222"/>
      <c r="J94" s="222"/>
      <c r="K94" s="40"/>
      <c r="L94" s="40"/>
      <c r="M94" s="44"/>
      <c r="N94" s="223"/>
      <c r="O94" s="224"/>
      <c r="P94" s="84"/>
      <c r="Q94" s="84"/>
      <c r="R94" s="84"/>
      <c r="S94" s="84"/>
      <c r="T94" s="84"/>
      <c r="U94" s="84"/>
      <c r="V94" s="84"/>
      <c r="W94" s="84"/>
      <c r="X94" s="84"/>
      <c r="Y94" s="85"/>
      <c r="Z94" s="38"/>
      <c r="AA94" s="38"/>
      <c r="AB94" s="38"/>
      <c r="AC94" s="38"/>
      <c r="AD94" s="38"/>
      <c r="AE94" s="38"/>
      <c r="AT94" s="17" t="s">
        <v>147</v>
      </c>
      <c r="AU94" s="17" t="s">
        <v>90</v>
      </c>
    </row>
    <row r="95" s="2" customFormat="1" ht="24.15" customHeight="1">
      <c r="A95" s="38"/>
      <c r="B95" s="39"/>
      <c r="C95" s="206" t="s">
        <v>162</v>
      </c>
      <c r="D95" s="206" t="s">
        <v>140</v>
      </c>
      <c r="E95" s="207" t="s">
        <v>163</v>
      </c>
      <c r="F95" s="208" t="s">
        <v>164</v>
      </c>
      <c r="G95" s="209" t="s">
        <v>165</v>
      </c>
      <c r="H95" s="210">
        <v>25</v>
      </c>
      <c r="I95" s="211"/>
      <c r="J95" s="211"/>
      <c r="K95" s="212">
        <f>ROUND(P95*H95,2)</f>
        <v>0</v>
      </c>
      <c r="L95" s="208" t="s">
        <v>144</v>
      </c>
      <c r="M95" s="44"/>
      <c r="N95" s="213" t="s">
        <v>23</v>
      </c>
      <c r="O95" s="214" t="s">
        <v>51</v>
      </c>
      <c r="P95" s="215">
        <f>I95+J95</f>
        <v>0</v>
      </c>
      <c r="Q95" s="215">
        <f>ROUND(I95*H95,2)</f>
        <v>0</v>
      </c>
      <c r="R95" s="215">
        <f>ROUND(J95*H95,2)</f>
        <v>0</v>
      </c>
      <c r="S95" s="84"/>
      <c r="T95" s="216">
        <f>S95*H95</f>
        <v>0</v>
      </c>
      <c r="U95" s="216">
        <v>0</v>
      </c>
      <c r="V95" s="216">
        <f>U95*H95</f>
        <v>0</v>
      </c>
      <c r="W95" s="216">
        <v>0</v>
      </c>
      <c r="X95" s="216">
        <f>W95*H95</f>
        <v>0</v>
      </c>
      <c r="Y95" s="217" t="s">
        <v>23</v>
      </c>
      <c r="Z95" s="38"/>
      <c r="AA95" s="38"/>
      <c r="AB95" s="38"/>
      <c r="AC95" s="38"/>
      <c r="AD95" s="38"/>
      <c r="AE95" s="38"/>
      <c r="AR95" s="218" t="s">
        <v>139</v>
      </c>
      <c r="AT95" s="218" t="s">
        <v>140</v>
      </c>
      <c r="AU95" s="218" t="s">
        <v>90</v>
      </c>
      <c r="AY95" s="17" t="s">
        <v>138</v>
      </c>
      <c r="BE95" s="219">
        <f>IF(O95="základní",K95,0)</f>
        <v>0</v>
      </c>
      <c r="BF95" s="219">
        <f>IF(O95="snížená",K95,0)</f>
        <v>0</v>
      </c>
      <c r="BG95" s="219">
        <f>IF(O95="zákl. přenesená",K95,0)</f>
        <v>0</v>
      </c>
      <c r="BH95" s="219">
        <f>IF(O95="sníž. přenesená",K95,0)</f>
        <v>0</v>
      </c>
      <c r="BI95" s="219">
        <f>IF(O95="nulová",K95,0)</f>
        <v>0</v>
      </c>
      <c r="BJ95" s="17" t="s">
        <v>24</v>
      </c>
      <c r="BK95" s="219">
        <f>ROUND(P95*H95,2)</f>
        <v>0</v>
      </c>
      <c r="BL95" s="17" t="s">
        <v>139</v>
      </c>
      <c r="BM95" s="218" t="s">
        <v>166</v>
      </c>
    </row>
    <row r="96" s="2" customFormat="1">
      <c r="A96" s="38"/>
      <c r="B96" s="39"/>
      <c r="C96" s="40"/>
      <c r="D96" s="220" t="s">
        <v>147</v>
      </c>
      <c r="E96" s="40"/>
      <c r="F96" s="221" t="s">
        <v>167</v>
      </c>
      <c r="G96" s="40"/>
      <c r="H96" s="40"/>
      <c r="I96" s="222"/>
      <c r="J96" s="222"/>
      <c r="K96" s="40"/>
      <c r="L96" s="40"/>
      <c r="M96" s="44"/>
      <c r="N96" s="223"/>
      <c r="O96" s="224"/>
      <c r="P96" s="84"/>
      <c r="Q96" s="84"/>
      <c r="R96" s="84"/>
      <c r="S96" s="84"/>
      <c r="T96" s="84"/>
      <c r="U96" s="84"/>
      <c r="V96" s="84"/>
      <c r="W96" s="84"/>
      <c r="X96" s="84"/>
      <c r="Y96" s="85"/>
      <c r="Z96" s="38"/>
      <c r="AA96" s="38"/>
      <c r="AB96" s="38"/>
      <c r="AC96" s="38"/>
      <c r="AD96" s="38"/>
      <c r="AE96" s="38"/>
      <c r="AT96" s="17" t="s">
        <v>147</v>
      </c>
      <c r="AU96" s="17" t="s">
        <v>90</v>
      </c>
    </row>
    <row r="97" s="12" customFormat="1" ht="25.92" customHeight="1">
      <c r="A97" s="12"/>
      <c r="B97" s="189"/>
      <c r="C97" s="190"/>
      <c r="D97" s="191" t="s">
        <v>81</v>
      </c>
      <c r="E97" s="192" t="s">
        <v>168</v>
      </c>
      <c r="F97" s="192" t="s">
        <v>169</v>
      </c>
      <c r="G97" s="190"/>
      <c r="H97" s="190"/>
      <c r="I97" s="193"/>
      <c r="J97" s="193"/>
      <c r="K97" s="194">
        <f>BK97</f>
        <v>0</v>
      </c>
      <c r="L97" s="190"/>
      <c r="M97" s="195"/>
      <c r="N97" s="196"/>
      <c r="O97" s="197"/>
      <c r="P97" s="197"/>
      <c r="Q97" s="198">
        <f>SUM(Q98:Q150)</f>
        <v>0</v>
      </c>
      <c r="R97" s="198">
        <f>SUM(R98:R150)</f>
        <v>0</v>
      </c>
      <c r="S97" s="197"/>
      <c r="T97" s="199">
        <f>SUM(T98:T150)</f>
        <v>0</v>
      </c>
      <c r="U97" s="197"/>
      <c r="V97" s="199">
        <f>SUM(V98:V150)</f>
        <v>0</v>
      </c>
      <c r="W97" s="197"/>
      <c r="X97" s="199">
        <f>SUM(X98:X150)</f>
        <v>0</v>
      </c>
      <c r="Y97" s="200"/>
      <c r="Z97" s="12"/>
      <c r="AA97" s="12"/>
      <c r="AB97" s="12"/>
      <c r="AC97" s="12"/>
      <c r="AD97" s="12"/>
      <c r="AE97" s="12"/>
      <c r="AR97" s="201" t="s">
        <v>139</v>
      </c>
      <c r="AT97" s="202" t="s">
        <v>81</v>
      </c>
      <c r="AU97" s="202" t="s">
        <v>82</v>
      </c>
      <c r="AY97" s="201" t="s">
        <v>138</v>
      </c>
      <c r="BK97" s="203">
        <f>SUM(BK98:BK150)</f>
        <v>0</v>
      </c>
    </row>
    <row r="98" s="2" customFormat="1" ht="24.15" customHeight="1">
      <c r="A98" s="38"/>
      <c r="B98" s="39"/>
      <c r="C98" s="206" t="s">
        <v>149</v>
      </c>
      <c r="D98" s="206" t="s">
        <v>140</v>
      </c>
      <c r="E98" s="207" t="s">
        <v>170</v>
      </c>
      <c r="F98" s="208" t="s">
        <v>171</v>
      </c>
      <c r="G98" s="209" t="s">
        <v>172</v>
      </c>
      <c r="H98" s="210">
        <v>1</v>
      </c>
      <c r="I98" s="211"/>
      <c r="J98" s="211"/>
      <c r="K98" s="212">
        <f>ROUND(P98*H98,2)</f>
        <v>0</v>
      </c>
      <c r="L98" s="208" t="s">
        <v>144</v>
      </c>
      <c r="M98" s="44"/>
      <c r="N98" s="213" t="s">
        <v>23</v>
      </c>
      <c r="O98" s="214" t="s">
        <v>51</v>
      </c>
      <c r="P98" s="215">
        <f>I98+J98</f>
        <v>0</v>
      </c>
      <c r="Q98" s="215">
        <f>ROUND(I98*H98,2)</f>
        <v>0</v>
      </c>
      <c r="R98" s="215">
        <f>ROUND(J98*H98,2)</f>
        <v>0</v>
      </c>
      <c r="S98" s="84"/>
      <c r="T98" s="216">
        <f>S98*H98</f>
        <v>0</v>
      </c>
      <c r="U98" s="216">
        <v>0</v>
      </c>
      <c r="V98" s="216">
        <f>U98*H98</f>
        <v>0</v>
      </c>
      <c r="W98" s="216">
        <v>0</v>
      </c>
      <c r="X98" s="216">
        <f>W98*H98</f>
        <v>0</v>
      </c>
      <c r="Y98" s="217" t="s">
        <v>23</v>
      </c>
      <c r="Z98" s="38"/>
      <c r="AA98" s="38"/>
      <c r="AB98" s="38"/>
      <c r="AC98" s="38"/>
      <c r="AD98" s="38"/>
      <c r="AE98" s="38"/>
      <c r="AR98" s="218" t="s">
        <v>145</v>
      </c>
      <c r="AT98" s="218" t="s">
        <v>140</v>
      </c>
      <c r="AU98" s="218" t="s">
        <v>24</v>
      </c>
      <c r="AY98" s="17" t="s">
        <v>138</v>
      </c>
      <c r="BE98" s="219">
        <f>IF(O98="základní",K98,0)</f>
        <v>0</v>
      </c>
      <c r="BF98" s="219">
        <f>IF(O98="snížená",K98,0)</f>
        <v>0</v>
      </c>
      <c r="BG98" s="219">
        <f>IF(O98="zákl. přenesená",K98,0)</f>
        <v>0</v>
      </c>
      <c r="BH98" s="219">
        <f>IF(O98="sníž. přenesená",K98,0)</f>
        <v>0</v>
      </c>
      <c r="BI98" s="219">
        <f>IF(O98="nulová",K98,0)</f>
        <v>0</v>
      </c>
      <c r="BJ98" s="17" t="s">
        <v>24</v>
      </c>
      <c r="BK98" s="219">
        <f>ROUND(P98*H98,2)</f>
        <v>0</v>
      </c>
      <c r="BL98" s="17" t="s">
        <v>145</v>
      </c>
      <c r="BM98" s="218" t="s">
        <v>173</v>
      </c>
    </row>
    <row r="99" s="2" customFormat="1">
      <c r="A99" s="38"/>
      <c r="B99" s="39"/>
      <c r="C99" s="40"/>
      <c r="D99" s="220" t="s">
        <v>147</v>
      </c>
      <c r="E99" s="40"/>
      <c r="F99" s="221" t="s">
        <v>174</v>
      </c>
      <c r="G99" s="40"/>
      <c r="H99" s="40"/>
      <c r="I99" s="222"/>
      <c r="J99" s="222"/>
      <c r="K99" s="40"/>
      <c r="L99" s="40"/>
      <c r="M99" s="44"/>
      <c r="N99" s="223"/>
      <c r="O99" s="224"/>
      <c r="P99" s="84"/>
      <c r="Q99" s="84"/>
      <c r="R99" s="84"/>
      <c r="S99" s="84"/>
      <c r="T99" s="84"/>
      <c r="U99" s="84"/>
      <c r="V99" s="84"/>
      <c r="W99" s="84"/>
      <c r="X99" s="84"/>
      <c r="Y99" s="85"/>
      <c r="Z99" s="38"/>
      <c r="AA99" s="38"/>
      <c r="AB99" s="38"/>
      <c r="AC99" s="38"/>
      <c r="AD99" s="38"/>
      <c r="AE99" s="38"/>
      <c r="AT99" s="17" t="s">
        <v>147</v>
      </c>
      <c r="AU99" s="17" t="s">
        <v>24</v>
      </c>
    </row>
    <row r="100" s="2" customFormat="1" ht="24.15" customHeight="1">
      <c r="A100" s="38"/>
      <c r="B100" s="39"/>
      <c r="C100" s="206" t="s">
        <v>175</v>
      </c>
      <c r="D100" s="206" t="s">
        <v>140</v>
      </c>
      <c r="E100" s="207" t="s">
        <v>176</v>
      </c>
      <c r="F100" s="208" t="s">
        <v>177</v>
      </c>
      <c r="G100" s="209" t="s">
        <v>178</v>
      </c>
      <c r="H100" s="210">
        <v>120</v>
      </c>
      <c r="I100" s="211"/>
      <c r="J100" s="211"/>
      <c r="K100" s="212">
        <f>ROUND(P100*H100,2)</f>
        <v>0</v>
      </c>
      <c r="L100" s="208" t="s">
        <v>144</v>
      </c>
      <c r="M100" s="44"/>
      <c r="N100" s="213" t="s">
        <v>23</v>
      </c>
      <c r="O100" s="214" t="s">
        <v>51</v>
      </c>
      <c r="P100" s="215">
        <f>I100+J100</f>
        <v>0</v>
      </c>
      <c r="Q100" s="215">
        <f>ROUND(I100*H100,2)</f>
        <v>0</v>
      </c>
      <c r="R100" s="215">
        <f>ROUND(J100*H100,2)</f>
        <v>0</v>
      </c>
      <c r="S100" s="84"/>
      <c r="T100" s="216">
        <f>S100*H100</f>
        <v>0</v>
      </c>
      <c r="U100" s="216">
        <v>0</v>
      </c>
      <c r="V100" s="216">
        <f>U100*H100</f>
        <v>0</v>
      </c>
      <c r="W100" s="216">
        <v>0</v>
      </c>
      <c r="X100" s="216">
        <f>W100*H100</f>
        <v>0</v>
      </c>
      <c r="Y100" s="217" t="s">
        <v>23</v>
      </c>
      <c r="Z100" s="38"/>
      <c r="AA100" s="38"/>
      <c r="AB100" s="38"/>
      <c r="AC100" s="38"/>
      <c r="AD100" s="38"/>
      <c r="AE100" s="38"/>
      <c r="AR100" s="218" t="s">
        <v>145</v>
      </c>
      <c r="AT100" s="218" t="s">
        <v>140</v>
      </c>
      <c r="AU100" s="218" t="s">
        <v>24</v>
      </c>
      <c r="AY100" s="17" t="s">
        <v>138</v>
      </c>
      <c r="BE100" s="219">
        <f>IF(O100="základní",K100,0)</f>
        <v>0</v>
      </c>
      <c r="BF100" s="219">
        <f>IF(O100="snížená",K100,0)</f>
        <v>0</v>
      </c>
      <c r="BG100" s="219">
        <f>IF(O100="zákl. přenesená",K100,0)</f>
        <v>0</v>
      </c>
      <c r="BH100" s="219">
        <f>IF(O100="sníž. přenesená",K100,0)</f>
        <v>0</v>
      </c>
      <c r="BI100" s="219">
        <f>IF(O100="nulová",K100,0)</f>
        <v>0</v>
      </c>
      <c r="BJ100" s="17" t="s">
        <v>24</v>
      </c>
      <c r="BK100" s="219">
        <f>ROUND(P100*H100,2)</f>
        <v>0</v>
      </c>
      <c r="BL100" s="17" t="s">
        <v>145</v>
      </c>
      <c r="BM100" s="218" t="s">
        <v>179</v>
      </c>
    </row>
    <row r="101" s="2" customFormat="1">
      <c r="A101" s="38"/>
      <c r="B101" s="39"/>
      <c r="C101" s="40"/>
      <c r="D101" s="220" t="s">
        <v>147</v>
      </c>
      <c r="E101" s="40"/>
      <c r="F101" s="221" t="s">
        <v>180</v>
      </c>
      <c r="G101" s="40"/>
      <c r="H101" s="40"/>
      <c r="I101" s="222"/>
      <c r="J101" s="222"/>
      <c r="K101" s="40"/>
      <c r="L101" s="40"/>
      <c r="M101" s="44"/>
      <c r="N101" s="223"/>
      <c r="O101" s="224"/>
      <c r="P101" s="84"/>
      <c r="Q101" s="84"/>
      <c r="R101" s="84"/>
      <c r="S101" s="84"/>
      <c r="T101" s="84"/>
      <c r="U101" s="84"/>
      <c r="V101" s="84"/>
      <c r="W101" s="84"/>
      <c r="X101" s="84"/>
      <c r="Y101" s="85"/>
      <c r="Z101" s="38"/>
      <c r="AA101" s="38"/>
      <c r="AB101" s="38"/>
      <c r="AC101" s="38"/>
      <c r="AD101" s="38"/>
      <c r="AE101" s="38"/>
      <c r="AT101" s="17" t="s">
        <v>147</v>
      </c>
      <c r="AU101" s="17" t="s">
        <v>24</v>
      </c>
    </row>
    <row r="102" s="2" customFormat="1" ht="24.15" customHeight="1">
      <c r="A102" s="38"/>
      <c r="B102" s="39"/>
      <c r="C102" s="206" t="s">
        <v>181</v>
      </c>
      <c r="D102" s="206" t="s">
        <v>140</v>
      </c>
      <c r="E102" s="207" t="s">
        <v>182</v>
      </c>
      <c r="F102" s="208" t="s">
        <v>183</v>
      </c>
      <c r="G102" s="209" t="s">
        <v>172</v>
      </c>
      <c r="H102" s="210">
        <v>7</v>
      </c>
      <c r="I102" s="211"/>
      <c r="J102" s="211"/>
      <c r="K102" s="212">
        <f>ROUND(P102*H102,2)</f>
        <v>0</v>
      </c>
      <c r="L102" s="208" t="s">
        <v>144</v>
      </c>
      <c r="M102" s="44"/>
      <c r="N102" s="213" t="s">
        <v>23</v>
      </c>
      <c r="O102" s="214" t="s">
        <v>51</v>
      </c>
      <c r="P102" s="215">
        <f>I102+J102</f>
        <v>0</v>
      </c>
      <c r="Q102" s="215">
        <f>ROUND(I102*H102,2)</f>
        <v>0</v>
      </c>
      <c r="R102" s="215">
        <f>ROUND(J102*H102,2)</f>
        <v>0</v>
      </c>
      <c r="S102" s="84"/>
      <c r="T102" s="216">
        <f>S102*H102</f>
        <v>0</v>
      </c>
      <c r="U102" s="216">
        <v>0</v>
      </c>
      <c r="V102" s="216">
        <f>U102*H102</f>
        <v>0</v>
      </c>
      <c r="W102" s="216">
        <v>0</v>
      </c>
      <c r="X102" s="216">
        <f>W102*H102</f>
        <v>0</v>
      </c>
      <c r="Y102" s="217" t="s">
        <v>23</v>
      </c>
      <c r="Z102" s="38"/>
      <c r="AA102" s="38"/>
      <c r="AB102" s="38"/>
      <c r="AC102" s="38"/>
      <c r="AD102" s="38"/>
      <c r="AE102" s="38"/>
      <c r="AR102" s="218" t="s">
        <v>145</v>
      </c>
      <c r="AT102" s="218" t="s">
        <v>140</v>
      </c>
      <c r="AU102" s="218" t="s">
        <v>24</v>
      </c>
      <c r="AY102" s="17" t="s">
        <v>138</v>
      </c>
      <c r="BE102" s="219">
        <f>IF(O102="základní",K102,0)</f>
        <v>0</v>
      </c>
      <c r="BF102" s="219">
        <f>IF(O102="snížená",K102,0)</f>
        <v>0</v>
      </c>
      <c r="BG102" s="219">
        <f>IF(O102="zákl. přenesená",K102,0)</f>
        <v>0</v>
      </c>
      <c r="BH102" s="219">
        <f>IF(O102="sníž. přenesená",K102,0)</f>
        <v>0</v>
      </c>
      <c r="BI102" s="219">
        <f>IF(O102="nulová",K102,0)</f>
        <v>0</v>
      </c>
      <c r="BJ102" s="17" t="s">
        <v>24</v>
      </c>
      <c r="BK102" s="219">
        <f>ROUND(P102*H102,2)</f>
        <v>0</v>
      </c>
      <c r="BL102" s="17" t="s">
        <v>145</v>
      </c>
      <c r="BM102" s="218" t="s">
        <v>184</v>
      </c>
    </row>
    <row r="103" s="2" customFormat="1">
      <c r="A103" s="38"/>
      <c r="B103" s="39"/>
      <c r="C103" s="40"/>
      <c r="D103" s="220" t="s">
        <v>147</v>
      </c>
      <c r="E103" s="40"/>
      <c r="F103" s="221" t="s">
        <v>183</v>
      </c>
      <c r="G103" s="40"/>
      <c r="H103" s="40"/>
      <c r="I103" s="222"/>
      <c r="J103" s="222"/>
      <c r="K103" s="40"/>
      <c r="L103" s="40"/>
      <c r="M103" s="44"/>
      <c r="N103" s="223"/>
      <c r="O103" s="224"/>
      <c r="P103" s="84"/>
      <c r="Q103" s="84"/>
      <c r="R103" s="84"/>
      <c r="S103" s="84"/>
      <c r="T103" s="84"/>
      <c r="U103" s="84"/>
      <c r="V103" s="84"/>
      <c r="W103" s="84"/>
      <c r="X103" s="84"/>
      <c r="Y103" s="85"/>
      <c r="Z103" s="38"/>
      <c r="AA103" s="38"/>
      <c r="AB103" s="38"/>
      <c r="AC103" s="38"/>
      <c r="AD103" s="38"/>
      <c r="AE103" s="38"/>
      <c r="AT103" s="17" t="s">
        <v>147</v>
      </c>
      <c r="AU103" s="17" t="s">
        <v>24</v>
      </c>
    </row>
    <row r="104" s="2" customFormat="1" ht="24.15" customHeight="1">
      <c r="A104" s="38"/>
      <c r="B104" s="39"/>
      <c r="C104" s="206" t="s">
        <v>185</v>
      </c>
      <c r="D104" s="206" t="s">
        <v>140</v>
      </c>
      <c r="E104" s="207" t="s">
        <v>186</v>
      </c>
      <c r="F104" s="208" t="s">
        <v>187</v>
      </c>
      <c r="G104" s="209" t="s">
        <v>172</v>
      </c>
      <c r="H104" s="210">
        <v>2</v>
      </c>
      <c r="I104" s="211"/>
      <c r="J104" s="211"/>
      <c r="K104" s="212">
        <f>ROUND(P104*H104,2)</f>
        <v>0</v>
      </c>
      <c r="L104" s="208" t="s">
        <v>144</v>
      </c>
      <c r="M104" s="44"/>
      <c r="N104" s="213" t="s">
        <v>23</v>
      </c>
      <c r="O104" s="214" t="s">
        <v>51</v>
      </c>
      <c r="P104" s="215">
        <f>I104+J104</f>
        <v>0</v>
      </c>
      <c r="Q104" s="215">
        <f>ROUND(I104*H104,2)</f>
        <v>0</v>
      </c>
      <c r="R104" s="215">
        <f>ROUND(J104*H104,2)</f>
        <v>0</v>
      </c>
      <c r="S104" s="84"/>
      <c r="T104" s="216">
        <f>S104*H104</f>
        <v>0</v>
      </c>
      <c r="U104" s="216">
        <v>0</v>
      </c>
      <c r="V104" s="216">
        <f>U104*H104</f>
        <v>0</v>
      </c>
      <c r="W104" s="216">
        <v>0</v>
      </c>
      <c r="X104" s="216">
        <f>W104*H104</f>
        <v>0</v>
      </c>
      <c r="Y104" s="217" t="s">
        <v>23</v>
      </c>
      <c r="Z104" s="38"/>
      <c r="AA104" s="38"/>
      <c r="AB104" s="38"/>
      <c r="AC104" s="38"/>
      <c r="AD104" s="38"/>
      <c r="AE104" s="38"/>
      <c r="AR104" s="218" t="s">
        <v>145</v>
      </c>
      <c r="AT104" s="218" t="s">
        <v>140</v>
      </c>
      <c r="AU104" s="218" t="s">
        <v>24</v>
      </c>
      <c r="AY104" s="17" t="s">
        <v>138</v>
      </c>
      <c r="BE104" s="219">
        <f>IF(O104="základní",K104,0)</f>
        <v>0</v>
      </c>
      <c r="BF104" s="219">
        <f>IF(O104="snížená",K104,0)</f>
        <v>0</v>
      </c>
      <c r="BG104" s="219">
        <f>IF(O104="zákl. přenesená",K104,0)</f>
        <v>0</v>
      </c>
      <c r="BH104" s="219">
        <f>IF(O104="sníž. přenesená",K104,0)</f>
        <v>0</v>
      </c>
      <c r="BI104" s="219">
        <f>IF(O104="nulová",K104,0)</f>
        <v>0</v>
      </c>
      <c r="BJ104" s="17" t="s">
        <v>24</v>
      </c>
      <c r="BK104" s="219">
        <f>ROUND(P104*H104,2)</f>
        <v>0</v>
      </c>
      <c r="BL104" s="17" t="s">
        <v>145</v>
      </c>
      <c r="BM104" s="218" t="s">
        <v>188</v>
      </c>
    </row>
    <row r="105" s="2" customFormat="1">
      <c r="A105" s="38"/>
      <c r="B105" s="39"/>
      <c r="C105" s="40"/>
      <c r="D105" s="220" t="s">
        <v>147</v>
      </c>
      <c r="E105" s="40"/>
      <c r="F105" s="221" t="s">
        <v>187</v>
      </c>
      <c r="G105" s="40"/>
      <c r="H105" s="40"/>
      <c r="I105" s="222"/>
      <c r="J105" s="222"/>
      <c r="K105" s="40"/>
      <c r="L105" s="40"/>
      <c r="M105" s="44"/>
      <c r="N105" s="223"/>
      <c r="O105" s="224"/>
      <c r="P105" s="84"/>
      <c r="Q105" s="84"/>
      <c r="R105" s="84"/>
      <c r="S105" s="84"/>
      <c r="T105" s="84"/>
      <c r="U105" s="84"/>
      <c r="V105" s="84"/>
      <c r="W105" s="84"/>
      <c r="X105" s="84"/>
      <c r="Y105" s="85"/>
      <c r="Z105" s="38"/>
      <c r="AA105" s="38"/>
      <c r="AB105" s="38"/>
      <c r="AC105" s="38"/>
      <c r="AD105" s="38"/>
      <c r="AE105" s="38"/>
      <c r="AT105" s="17" t="s">
        <v>147</v>
      </c>
      <c r="AU105" s="17" t="s">
        <v>24</v>
      </c>
    </row>
    <row r="106" s="2" customFormat="1" ht="24.15" customHeight="1">
      <c r="A106" s="38"/>
      <c r="B106" s="39"/>
      <c r="C106" s="225" t="s">
        <v>189</v>
      </c>
      <c r="D106" s="225" t="s">
        <v>190</v>
      </c>
      <c r="E106" s="226" t="s">
        <v>191</v>
      </c>
      <c r="F106" s="227" t="s">
        <v>192</v>
      </c>
      <c r="G106" s="228" t="s">
        <v>178</v>
      </c>
      <c r="H106" s="229">
        <v>25</v>
      </c>
      <c r="I106" s="230"/>
      <c r="J106" s="231"/>
      <c r="K106" s="232">
        <f>ROUND(P106*H106,2)</f>
        <v>0</v>
      </c>
      <c r="L106" s="227" t="s">
        <v>144</v>
      </c>
      <c r="M106" s="233"/>
      <c r="N106" s="234" t="s">
        <v>23</v>
      </c>
      <c r="O106" s="214" t="s">
        <v>51</v>
      </c>
      <c r="P106" s="215">
        <f>I106+J106</f>
        <v>0</v>
      </c>
      <c r="Q106" s="215">
        <f>ROUND(I106*H106,2)</f>
        <v>0</v>
      </c>
      <c r="R106" s="215">
        <f>ROUND(J106*H106,2)</f>
        <v>0</v>
      </c>
      <c r="S106" s="84"/>
      <c r="T106" s="216">
        <f>S106*H106</f>
        <v>0</v>
      </c>
      <c r="U106" s="216">
        <v>0</v>
      </c>
      <c r="V106" s="216">
        <f>U106*H106</f>
        <v>0</v>
      </c>
      <c r="W106" s="216">
        <v>0</v>
      </c>
      <c r="X106" s="216">
        <f>W106*H106</f>
        <v>0</v>
      </c>
      <c r="Y106" s="217" t="s">
        <v>23</v>
      </c>
      <c r="Z106" s="38"/>
      <c r="AA106" s="38"/>
      <c r="AB106" s="38"/>
      <c r="AC106" s="38"/>
      <c r="AD106" s="38"/>
      <c r="AE106" s="38"/>
      <c r="AR106" s="218" t="s">
        <v>185</v>
      </c>
      <c r="AT106" s="218" t="s">
        <v>190</v>
      </c>
      <c r="AU106" s="218" t="s">
        <v>24</v>
      </c>
      <c r="AY106" s="17" t="s">
        <v>138</v>
      </c>
      <c r="BE106" s="219">
        <f>IF(O106="základní",K106,0)</f>
        <v>0</v>
      </c>
      <c r="BF106" s="219">
        <f>IF(O106="snížená",K106,0)</f>
        <v>0</v>
      </c>
      <c r="BG106" s="219">
        <f>IF(O106="zákl. přenesená",K106,0)</f>
        <v>0</v>
      </c>
      <c r="BH106" s="219">
        <f>IF(O106="sníž. přenesená",K106,0)</f>
        <v>0</v>
      </c>
      <c r="BI106" s="219">
        <f>IF(O106="nulová",K106,0)</f>
        <v>0</v>
      </c>
      <c r="BJ106" s="17" t="s">
        <v>24</v>
      </c>
      <c r="BK106" s="219">
        <f>ROUND(P106*H106,2)</f>
        <v>0</v>
      </c>
      <c r="BL106" s="17" t="s">
        <v>139</v>
      </c>
      <c r="BM106" s="218" t="s">
        <v>193</v>
      </c>
    </row>
    <row r="107" s="2" customFormat="1">
      <c r="A107" s="38"/>
      <c r="B107" s="39"/>
      <c r="C107" s="40"/>
      <c r="D107" s="220" t="s">
        <v>147</v>
      </c>
      <c r="E107" s="40"/>
      <c r="F107" s="221" t="s">
        <v>192</v>
      </c>
      <c r="G107" s="40"/>
      <c r="H107" s="40"/>
      <c r="I107" s="222"/>
      <c r="J107" s="222"/>
      <c r="K107" s="40"/>
      <c r="L107" s="40"/>
      <c r="M107" s="44"/>
      <c r="N107" s="223"/>
      <c r="O107" s="224"/>
      <c r="P107" s="84"/>
      <c r="Q107" s="84"/>
      <c r="R107" s="84"/>
      <c r="S107" s="84"/>
      <c r="T107" s="84"/>
      <c r="U107" s="84"/>
      <c r="V107" s="84"/>
      <c r="W107" s="84"/>
      <c r="X107" s="84"/>
      <c r="Y107" s="85"/>
      <c r="Z107" s="38"/>
      <c r="AA107" s="38"/>
      <c r="AB107" s="38"/>
      <c r="AC107" s="38"/>
      <c r="AD107" s="38"/>
      <c r="AE107" s="38"/>
      <c r="AT107" s="17" t="s">
        <v>147</v>
      </c>
      <c r="AU107" s="17" t="s">
        <v>24</v>
      </c>
    </row>
    <row r="108" s="2" customFormat="1" ht="24.15" customHeight="1">
      <c r="A108" s="38"/>
      <c r="B108" s="39"/>
      <c r="C108" s="206" t="s">
        <v>29</v>
      </c>
      <c r="D108" s="206" t="s">
        <v>140</v>
      </c>
      <c r="E108" s="207" t="s">
        <v>194</v>
      </c>
      <c r="F108" s="208" t="s">
        <v>195</v>
      </c>
      <c r="G108" s="209" t="s">
        <v>196</v>
      </c>
      <c r="H108" s="210">
        <v>25</v>
      </c>
      <c r="I108" s="211"/>
      <c r="J108" s="211"/>
      <c r="K108" s="212">
        <f>ROUND(P108*H108,2)</f>
        <v>0</v>
      </c>
      <c r="L108" s="208" t="s">
        <v>144</v>
      </c>
      <c r="M108" s="44"/>
      <c r="N108" s="213" t="s">
        <v>23</v>
      </c>
      <c r="O108" s="214" t="s">
        <v>51</v>
      </c>
      <c r="P108" s="215">
        <f>I108+J108</f>
        <v>0</v>
      </c>
      <c r="Q108" s="215">
        <f>ROUND(I108*H108,2)</f>
        <v>0</v>
      </c>
      <c r="R108" s="215">
        <f>ROUND(J108*H108,2)</f>
        <v>0</v>
      </c>
      <c r="S108" s="84"/>
      <c r="T108" s="216">
        <f>S108*H108</f>
        <v>0</v>
      </c>
      <c r="U108" s="216">
        <v>0</v>
      </c>
      <c r="V108" s="216">
        <f>U108*H108</f>
        <v>0</v>
      </c>
      <c r="W108" s="216">
        <v>0</v>
      </c>
      <c r="X108" s="216">
        <f>W108*H108</f>
        <v>0</v>
      </c>
      <c r="Y108" s="217" t="s">
        <v>23</v>
      </c>
      <c r="Z108" s="38"/>
      <c r="AA108" s="38"/>
      <c r="AB108" s="38"/>
      <c r="AC108" s="38"/>
      <c r="AD108" s="38"/>
      <c r="AE108" s="38"/>
      <c r="AR108" s="218" t="s">
        <v>145</v>
      </c>
      <c r="AT108" s="218" t="s">
        <v>140</v>
      </c>
      <c r="AU108" s="218" t="s">
        <v>24</v>
      </c>
      <c r="AY108" s="17" t="s">
        <v>138</v>
      </c>
      <c r="BE108" s="219">
        <f>IF(O108="základní",K108,0)</f>
        <v>0</v>
      </c>
      <c r="BF108" s="219">
        <f>IF(O108="snížená",K108,0)</f>
        <v>0</v>
      </c>
      <c r="BG108" s="219">
        <f>IF(O108="zákl. přenesená",K108,0)</f>
        <v>0</v>
      </c>
      <c r="BH108" s="219">
        <f>IF(O108="sníž. přenesená",K108,0)</f>
        <v>0</v>
      </c>
      <c r="BI108" s="219">
        <f>IF(O108="nulová",K108,0)</f>
        <v>0</v>
      </c>
      <c r="BJ108" s="17" t="s">
        <v>24</v>
      </c>
      <c r="BK108" s="219">
        <f>ROUND(P108*H108,2)</f>
        <v>0</v>
      </c>
      <c r="BL108" s="17" t="s">
        <v>145</v>
      </c>
      <c r="BM108" s="218" t="s">
        <v>197</v>
      </c>
    </row>
    <row r="109" s="2" customFormat="1">
      <c r="A109" s="38"/>
      <c r="B109" s="39"/>
      <c r="C109" s="40"/>
      <c r="D109" s="220" t="s">
        <v>147</v>
      </c>
      <c r="E109" s="40"/>
      <c r="F109" s="221" t="s">
        <v>198</v>
      </c>
      <c r="G109" s="40"/>
      <c r="H109" s="40"/>
      <c r="I109" s="222"/>
      <c r="J109" s="222"/>
      <c r="K109" s="40"/>
      <c r="L109" s="40"/>
      <c r="M109" s="44"/>
      <c r="N109" s="223"/>
      <c r="O109" s="224"/>
      <c r="P109" s="84"/>
      <c r="Q109" s="84"/>
      <c r="R109" s="84"/>
      <c r="S109" s="84"/>
      <c r="T109" s="84"/>
      <c r="U109" s="84"/>
      <c r="V109" s="84"/>
      <c r="W109" s="84"/>
      <c r="X109" s="84"/>
      <c r="Y109" s="85"/>
      <c r="Z109" s="38"/>
      <c r="AA109" s="38"/>
      <c r="AB109" s="38"/>
      <c r="AC109" s="38"/>
      <c r="AD109" s="38"/>
      <c r="AE109" s="38"/>
      <c r="AT109" s="17" t="s">
        <v>147</v>
      </c>
      <c r="AU109" s="17" t="s">
        <v>24</v>
      </c>
    </row>
    <row r="110" s="2" customFormat="1" ht="24.15" customHeight="1">
      <c r="A110" s="38"/>
      <c r="B110" s="39"/>
      <c r="C110" s="225" t="s">
        <v>199</v>
      </c>
      <c r="D110" s="225" t="s">
        <v>190</v>
      </c>
      <c r="E110" s="226" t="s">
        <v>200</v>
      </c>
      <c r="F110" s="227" t="s">
        <v>201</v>
      </c>
      <c r="G110" s="228" t="s">
        <v>172</v>
      </c>
      <c r="H110" s="229">
        <v>2</v>
      </c>
      <c r="I110" s="230"/>
      <c r="J110" s="231"/>
      <c r="K110" s="232">
        <f>ROUND(P110*H110,2)</f>
        <v>0</v>
      </c>
      <c r="L110" s="227" t="s">
        <v>144</v>
      </c>
      <c r="M110" s="233"/>
      <c r="N110" s="234" t="s">
        <v>23</v>
      </c>
      <c r="O110" s="214" t="s">
        <v>51</v>
      </c>
      <c r="P110" s="215">
        <f>I110+J110</f>
        <v>0</v>
      </c>
      <c r="Q110" s="215">
        <f>ROUND(I110*H110,2)</f>
        <v>0</v>
      </c>
      <c r="R110" s="215">
        <f>ROUND(J110*H110,2)</f>
        <v>0</v>
      </c>
      <c r="S110" s="84"/>
      <c r="T110" s="216">
        <f>S110*H110</f>
        <v>0</v>
      </c>
      <c r="U110" s="216">
        <v>0</v>
      </c>
      <c r="V110" s="216">
        <f>U110*H110</f>
        <v>0</v>
      </c>
      <c r="W110" s="216">
        <v>0</v>
      </c>
      <c r="X110" s="216">
        <f>W110*H110</f>
        <v>0</v>
      </c>
      <c r="Y110" s="217" t="s">
        <v>23</v>
      </c>
      <c r="Z110" s="38"/>
      <c r="AA110" s="38"/>
      <c r="AB110" s="38"/>
      <c r="AC110" s="38"/>
      <c r="AD110" s="38"/>
      <c r="AE110" s="38"/>
      <c r="AR110" s="218" t="s">
        <v>185</v>
      </c>
      <c r="AT110" s="218" t="s">
        <v>190</v>
      </c>
      <c r="AU110" s="218" t="s">
        <v>24</v>
      </c>
      <c r="AY110" s="17" t="s">
        <v>138</v>
      </c>
      <c r="BE110" s="219">
        <f>IF(O110="základní",K110,0)</f>
        <v>0</v>
      </c>
      <c r="BF110" s="219">
        <f>IF(O110="snížená",K110,0)</f>
        <v>0</v>
      </c>
      <c r="BG110" s="219">
        <f>IF(O110="zákl. přenesená",K110,0)</f>
        <v>0</v>
      </c>
      <c r="BH110" s="219">
        <f>IF(O110="sníž. přenesená",K110,0)</f>
        <v>0</v>
      </c>
      <c r="BI110" s="219">
        <f>IF(O110="nulová",K110,0)</f>
        <v>0</v>
      </c>
      <c r="BJ110" s="17" t="s">
        <v>24</v>
      </c>
      <c r="BK110" s="219">
        <f>ROUND(P110*H110,2)</f>
        <v>0</v>
      </c>
      <c r="BL110" s="17" t="s">
        <v>139</v>
      </c>
      <c r="BM110" s="218" t="s">
        <v>202</v>
      </c>
    </row>
    <row r="111" s="2" customFormat="1">
      <c r="A111" s="38"/>
      <c r="B111" s="39"/>
      <c r="C111" s="40"/>
      <c r="D111" s="220" t="s">
        <v>147</v>
      </c>
      <c r="E111" s="40"/>
      <c r="F111" s="221" t="s">
        <v>201</v>
      </c>
      <c r="G111" s="40"/>
      <c r="H111" s="40"/>
      <c r="I111" s="222"/>
      <c r="J111" s="222"/>
      <c r="K111" s="40"/>
      <c r="L111" s="40"/>
      <c r="M111" s="44"/>
      <c r="N111" s="223"/>
      <c r="O111" s="224"/>
      <c r="P111" s="84"/>
      <c r="Q111" s="84"/>
      <c r="R111" s="84"/>
      <c r="S111" s="84"/>
      <c r="T111" s="84"/>
      <c r="U111" s="84"/>
      <c r="V111" s="84"/>
      <c r="W111" s="84"/>
      <c r="X111" s="84"/>
      <c r="Y111" s="85"/>
      <c r="Z111" s="38"/>
      <c r="AA111" s="38"/>
      <c r="AB111" s="38"/>
      <c r="AC111" s="38"/>
      <c r="AD111" s="38"/>
      <c r="AE111" s="38"/>
      <c r="AT111" s="17" t="s">
        <v>147</v>
      </c>
      <c r="AU111" s="17" t="s">
        <v>24</v>
      </c>
    </row>
    <row r="112" s="2" customFormat="1" ht="24.15" customHeight="1">
      <c r="A112" s="38"/>
      <c r="B112" s="39"/>
      <c r="C112" s="206" t="s">
        <v>203</v>
      </c>
      <c r="D112" s="206" t="s">
        <v>140</v>
      </c>
      <c r="E112" s="207" t="s">
        <v>204</v>
      </c>
      <c r="F112" s="208" t="s">
        <v>205</v>
      </c>
      <c r="G112" s="209" t="s">
        <v>172</v>
      </c>
      <c r="H112" s="210">
        <v>2</v>
      </c>
      <c r="I112" s="211"/>
      <c r="J112" s="211"/>
      <c r="K112" s="212">
        <f>ROUND(P112*H112,2)</f>
        <v>0</v>
      </c>
      <c r="L112" s="208" t="s">
        <v>144</v>
      </c>
      <c r="M112" s="44"/>
      <c r="N112" s="213" t="s">
        <v>23</v>
      </c>
      <c r="O112" s="214" t="s">
        <v>51</v>
      </c>
      <c r="P112" s="215">
        <f>I112+J112</f>
        <v>0</v>
      </c>
      <c r="Q112" s="215">
        <f>ROUND(I112*H112,2)</f>
        <v>0</v>
      </c>
      <c r="R112" s="215">
        <f>ROUND(J112*H112,2)</f>
        <v>0</v>
      </c>
      <c r="S112" s="84"/>
      <c r="T112" s="216">
        <f>S112*H112</f>
        <v>0</v>
      </c>
      <c r="U112" s="216">
        <v>0</v>
      </c>
      <c r="V112" s="216">
        <f>U112*H112</f>
        <v>0</v>
      </c>
      <c r="W112" s="216">
        <v>0</v>
      </c>
      <c r="X112" s="216">
        <f>W112*H112</f>
        <v>0</v>
      </c>
      <c r="Y112" s="217" t="s">
        <v>23</v>
      </c>
      <c r="Z112" s="38"/>
      <c r="AA112" s="38"/>
      <c r="AB112" s="38"/>
      <c r="AC112" s="38"/>
      <c r="AD112" s="38"/>
      <c r="AE112" s="38"/>
      <c r="AR112" s="218" t="s">
        <v>145</v>
      </c>
      <c r="AT112" s="218" t="s">
        <v>140</v>
      </c>
      <c r="AU112" s="218" t="s">
        <v>24</v>
      </c>
      <c r="AY112" s="17" t="s">
        <v>138</v>
      </c>
      <c r="BE112" s="219">
        <f>IF(O112="základní",K112,0)</f>
        <v>0</v>
      </c>
      <c r="BF112" s="219">
        <f>IF(O112="snížená",K112,0)</f>
        <v>0</v>
      </c>
      <c r="BG112" s="219">
        <f>IF(O112="zákl. přenesená",K112,0)</f>
        <v>0</v>
      </c>
      <c r="BH112" s="219">
        <f>IF(O112="sníž. přenesená",K112,0)</f>
        <v>0</v>
      </c>
      <c r="BI112" s="219">
        <f>IF(O112="nulová",K112,0)</f>
        <v>0</v>
      </c>
      <c r="BJ112" s="17" t="s">
        <v>24</v>
      </c>
      <c r="BK112" s="219">
        <f>ROUND(P112*H112,2)</f>
        <v>0</v>
      </c>
      <c r="BL112" s="17" t="s">
        <v>145</v>
      </c>
      <c r="BM112" s="218" t="s">
        <v>206</v>
      </c>
    </row>
    <row r="113" s="2" customFormat="1">
      <c r="A113" s="38"/>
      <c r="B113" s="39"/>
      <c r="C113" s="40"/>
      <c r="D113" s="220" t="s">
        <v>147</v>
      </c>
      <c r="E113" s="40"/>
      <c r="F113" s="221" t="s">
        <v>207</v>
      </c>
      <c r="G113" s="40"/>
      <c r="H113" s="40"/>
      <c r="I113" s="222"/>
      <c r="J113" s="222"/>
      <c r="K113" s="40"/>
      <c r="L113" s="40"/>
      <c r="M113" s="44"/>
      <c r="N113" s="223"/>
      <c r="O113" s="224"/>
      <c r="P113" s="84"/>
      <c r="Q113" s="84"/>
      <c r="R113" s="84"/>
      <c r="S113" s="84"/>
      <c r="T113" s="84"/>
      <c r="U113" s="84"/>
      <c r="V113" s="84"/>
      <c r="W113" s="84"/>
      <c r="X113" s="84"/>
      <c r="Y113" s="85"/>
      <c r="Z113" s="38"/>
      <c r="AA113" s="38"/>
      <c r="AB113" s="38"/>
      <c r="AC113" s="38"/>
      <c r="AD113" s="38"/>
      <c r="AE113" s="38"/>
      <c r="AT113" s="17" t="s">
        <v>147</v>
      </c>
      <c r="AU113" s="17" t="s">
        <v>24</v>
      </c>
    </row>
    <row r="114" s="2" customFormat="1" ht="24.15" customHeight="1">
      <c r="A114" s="38"/>
      <c r="B114" s="39"/>
      <c r="C114" s="225" t="s">
        <v>208</v>
      </c>
      <c r="D114" s="225" t="s">
        <v>190</v>
      </c>
      <c r="E114" s="226" t="s">
        <v>209</v>
      </c>
      <c r="F114" s="227" t="s">
        <v>210</v>
      </c>
      <c r="G114" s="228" t="s">
        <v>172</v>
      </c>
      <c r="H114" s="229">
        <v>2</v>
      </c>
      <c r="I114" s="230"/>
      <c r="J114" s="231"/>
      <c r="K114" s="232">
        <f>ROUND(P114*H114,2)</f>
        <v>0</v>
      </c>
      <c r="L114" s="227" t="s">
        <v>144</v>
      </c>
      <c r="M114" s="233"/>
      <c r="N114" s="234" t="s">
        <v>23</v>
      </c>
      <c r="O114" s="214" t="s">
        <v>51</v>
      </c>
      <c r="P114" s="215">
        <f>I114+J114</f>
        <v>0</v>
      </c>
      <c r="Q114" s="215">
        <f>ROUND(I114*H114,2)</f>
        <v>0</v>
      </c>
      <c r="R114" s="215">
        <f>ROUND(J114*H114,2)</f>
        <v>0</v>
      </c>
      <c r="S114" s="84"/>
      <c r="T114" s="216">
        <f>S114*H114</f>
        <v>0</v>
      </c>
      <c r="U114" s="216">
        <v>0</v>
      </c>
      <c r="V114" s="216">
        <f>U114*H114</f>
        <v>0</v>
      </c>
      <c r="W114" s="216">
        <v>0</v>
      </c>
      <c r="X114" s="216">
        <f>W114*H114</f>
        <v>0</v>
      </c>
      <c r="Y114" s="217" t="s">
        <v>23</v>
      </c>
      <c r="Z114" s="38"/>
      <c r="AA114" s="38"/>
      <c r="AB114" s="38"/>
      <c r="AC114" s="38"/>
      <c r="AD114" s="38"/>
      <c r="AE114" s="38"/>
      <c r="AR114" s="218" t="s">
        <v>211</v>
      </c>
      <c r="AT114" s="218" t="s">
        <v>190</v>
      </c>
      <c r="AU114" s="218" t="s">
        <v>24</v>
      </c>
      <c r="AY114" s="17" t="s">
        <v>138</v>
      </c>
      <c r="BE114" s="219">
        <f>IF(O114="základní",K114,0)</f>
        <v>0</v>
      </c>
      <c r="BF114" s="219">
        <f>IF(O114="snížená",K114,0)</f>
        <v>0</v>
      </c>
      <c r="BG114" s="219">
        <f>IF(O114="zákl. přenesená",K114,0)</f>
        <v>0</v>
      </c>
      <c r="BH114" s="219">
        <f>IF(O114="sníž. přenesená",K114,0)</f>
        <v>0</v>
      </c>
      <c r="BI114" s="219">
        <f>IF(O114="nulová",K114,0)</f>
        <v>0</v>
      </c>
      <c r="BJ114" s="17" t="s">
        <v>24</v>
      </c>
      <c r="BK114" s="219">
        <f>ROUND(P114*H114,2)</f>
        <v>0</v>
      </c>
      <c r="BL114" s="17" t="s">
        <v>211</v>
      </c>
      <c r="BM114" s="218" t="s">
        <v>212</v>
      </c>
    </row>
    <row r="115" s="2" customFormat="1">
      <c r="A115" s="38"/>
      <c r="B115" s="39"/>
      <c r="C115" s="40"/>
      <c r="D115" s="220" t="s">
        <v>147</v>
      </c>
      <c r="E115" s="40"/>
      <c r="F115" s="221" t="s">
        <v>210</v>
      </c>
      <c r="G115" s="40"/>
      <c r="H115" s="40"/>
      <c r="I115" s="222"/>
      <c r="J115" s="222"/>
      <c r="K115" s="40"/>
      <c r="L115" s="40"/>
      <c r="M115" s="44"/>
      <c r="N115" s="223"/>
      <c r="O115" s="224"/>
      <c r="P115" s="84"/>
      <c r="Q115" s="84"/>
      <c r="R115" s="84"/>
      <c r="S115" s="84"/>
      <c r="T115" s="84"/>
      <c r="U115" s="84"/>
      <c r="V115" s="84"/>
      <c r="W115" s="84"/>
      <c r="X115" s="84"/>
      <c r="Y115" s="85"/>
      <c r="Z115" s="38"/>
      <c r="AA115" s="38"/>
      <c r="AB115" s="38"/>
      <c r="AC115" s="38"/>
      <c r="AD115" s="38"/>
      <c r="AE115" s="38"/>
      <c r="AT115" s="17" t="s">
        <v>147</v>
      </c>
      <c r="AU115" s="17" t="s">
        <v>24</v>
      </c>
    </row>
    <row r="116" s="2" customFormat="1" ht="24.15" customHeight="1">
      <c r="A116" s="38"/>
      <c r="B116" s="39"/>
      <c r="C116" s="206" t="s">
        <v>213</v>
      </c>
      <c r="D116" s="206" t="s">
        <v>140</v>
      </c>
      <c r="E116" s="207" t="s">
        <v>214</v>
      </c>
      <c r="F116" s="208" t="s">
        <v>215</v>
      </c>
      <c r="G116" s="209" t="s">
        <v>172</v>
      </c>
      <c r="H116" s="210">
        <v>1</v>
      </c>
      <c r="I116" s="211"/>
      <c r="J116" s="211"/>
      <c r="K116" s="212">
        <f>ROUND(P116*H116,2)</f>
        <v>0</v>
      </c>
      <c r="L116" s="208" t="s">
        <v>144</v>
      </c>
      <c r="M116" s="44"/>
      <c r="N116" s="213" t="s">
        <v>23</v>
      </c>
      <c r="O116" s="214" t="s">
        <v>51</v>
      </c>
      <c r="P116" s="215">
        <f>I116+J116</f>
        <v>0</v>
      </c>
      <c r="Q116" s="215">
        <f>ROUND(I116*H116,2)</f>
        <v>0</v>
      </c>
      <c r="R116" s="215">
        <f>ROUND(J116*H116,2)</f>
        <v>0</v>
      </c>
      <c r="S116" s="84"/>
      <c r="T116" s="216">
        <f>S116*H116</f>
        <v>0</v>
      </c>
      <c r="U116" s="216">
        <v>0</v>
      </c>
      <c r="V116" s="216">
        <f>U116*H116</f>
        <v>0</v>
      </c>
      <c r="W116" s="216">
        <v>0</v>
      </c>
      <c r="X116" s="216">
        <f>W116*H116</f>
        <v>0</v>
      </c>
      <c r="Y116" s="217" t="s">
        <v>23</v>
      </c>
      <c r="Z116" s="38"/>
      <c r="AA116" s="38"/>
      <c r="AB116" s="38"/>
      <c r="AC116" s="38"/>
      <c r="AD116" s="38"/>
      <c r="AE116" s="38"/>
      <c r="AR116" s="218" t="s">
        <v>145</v>
      </c>
      <c r="AT116" s="218" t="s">
        <v>140</v>
      </c>
      <c r="AU116" s="218" t="s">
        <v>24</v>
      </c>
      <c r="AY116" s="17" t="s">
        <v>138</v>
      </c>
      <c r="BE116" s="219">
        <f>IF(O116="základní",K116,0)</f>
        <v>0</v>
      </c>
      <c r="BF116" s="219">
        <f>IF(O116="snížená",K116,0)</f>
        <v>0</v>
      </c>
      <c r="BG116" s="219">
        <f>IF(O116="zákl. přenesená",K116,0)</f>
        <v>0</v>
      </c>
      <c r="BH116" s="219">
        <f>IF(O116="sníž. přenesená",K116,0)</f>
        <v>0</v>
      </c>
      <c r="BI116" s="219">
        <f>IF(O116="nulová",K116,0)</f>
        <v>0</v>
      </c>
      <c r="BJ116" s="17" t="s">
        <v>24</v>
      </c>
      <c r="BK116" s="219">
        <f>ROUND(P116*H116,2)</f>
        <v>0</v>
      </c>
      <c r="BL116" s="17" t="s">
        <v>145</v>
      </c>
      <c r="BM116" s="218" t="s">
        <v>216</v>
      </c>
    </row>
    <row r="117" s="2" customFormat="1">
      <c r="A117" s="38"/>
      <c r="B117" s="39"/>
      <c r="C117" s="40"/>
      <c r="D117" s="220" t="s">
        <v>147</v>
      </c>
      <c r="E117" s="40"/>
      <c r="F117" s="221" t="s">
        <v>217</v>
      </c>
      <c r="G117" s="40"/>
      <c r="H117" s="40"/>
      <c r="I117" s="222"/>
      <c r="J117" s="222"/>
      <c r="K117" s="40"/>
      <c r="L117" s="40"/>
      <c r="M117" s="44"/>
      <c r="N117" s="223"/>
      <c r="O117" s="224"/>
      <c r="P117" s="84"/>
      <c r="Q117" s="84"/>
      <c r="R117" s="84"/>
      <c r="S117" s="84"/>
      <c r="T117" s="84"/>
      <c r="U117" s="84"/>
      <c r="V117" s="84"/>
      <c r="W117" s="84"/>
      <c r="X117" s="84"/>
      <c r="Y117" s="85"/>
      <c r="Z117" s="38"/>
      <c r="AA117" s="38"/>
      <c r="AB117" s="38"/>
      <c r="AC117" s="38"/>
      <c r="AD117" s="38"/>
      <c r="AE117" s="38"/>
      <c r="AT117" s="17" t="s">
        <v>147</v>
      </c>
      <c r="AU117" s="17" t="s">
        <v>24</v>
      </c>
    </row>
    <row r="118" s="2" customFormat="1" ht="24.15" customHeight="1">
      <c r="A118" s="38"/>
      <c r="B118" s="39"/>
      <c r="C118" s="225" t="s">
        <v>9</v>
      </c>
      <c r="D118" s="225" t="s">
        <v>190</v>
      </c>
      <c r="E118" s="226" t="s">
        <v>218</v>
      </c>
      <c r="F118" s="227" t="s">
        <v>219</v>
      </c>
      <c r="G118" s="228" t="s">
        <v>172</v>
      </c>
      <c r="H118" s="229">
        <v>1</v>
      </c>
      <c r="I118" s="230"/>
      <c r="J118" s="231"/>
      <c r="K118" s="232">
        <f>ROUND(P118*H118,2)</f>
        <v>0</v>
      </c>
      <c r="L118" s="227" t="s">
        <v>144</v>
      </c>
      <c r="M118" s="233"/>
      <c r="N118" s="234" t="s">
        <v>23</v>
      </c>
      <c r="O118" s="214" t="s">
        <v>51</v>
      </c>
      <c r="P118" s="215">
        <f>I118+J118</f>
        <v>0</v>
      </c>
      <c r="Q118" s="215">
        <f>ROUND(I118*H118,2)</f>
        <v>0</v>
      </c>
      <c r="R118" s="215">
        <f>ROUND(J118*H118,2)</f>
        <v>0</v>
      </c>
      <c r="S118" s="84"/>
      <c r="T118" s="216">
        <f>S118*H118</f>
        <v>0</v>
      </c>
      <c r="U118" s="216">
        <v>0</v>
      </c>
      <c r="V118" s="216">
        <f>U118*H118</f>
        <v>0</v>
      </c>
      <c r="W118" s="216">
        <v>0</v>
      </c>
      <c r="X118" s="216">
        <f>W118*H118</f>
        <v>0</v>
      </c>
      <c r="Y118" s="217" t="s">
        <v>23</v>
      </c>
      <c r="Z118" s="38"/>
      <c r="AA118" s="38"/>
      <c r="AB118" s="38"/>
      <c r="AC118" s="38"/>
      <c r="AD118" s="38"/>
      <c r="AE118" s="38"/>
      <c r="AR118" s="218" t="s">
        <v>211</v>
      </c>
      <c r="AT118" s="218" t="s">
        <v>190</v>
      </c>
      <c r="AU118" s="218" t="s">
        <v>24</v>
      </c>
      <c r="AY118" s="17" t="s">
        <v>138</v>
      </c>
      <c r="BE118" s="219">
        <f>IF(O118="základní",K118,0)</f>
        <v>0</v>
      </c>
      <c r="BF118" s="219">
        <f>IF(O118="snížená",K118,0)</f>
        <v>0</v>
      </c>
      <c r="BG118" s="219">
        <f>IF(O118="zákl. přenesená",K118,0)</f>
        <v>0</v>
      </c>
      <c r="BH118" s="219">
        <f>IF(O118="sníž. přenesená",K118,0)</f>
        <v>0</v>
      </c>
      <c r="BI118" s="219">
        <f>IF(O118="nulová",K118,0)</f>
        <v>0</v>
      </c>
      <c r="BJ118" s="17" t="s">
        <v>24</v>
      </c>
      <c r="BK118" s="219">
        <f>ROUND(P118*H118,2)</f>
        <v>0</v>
      </c>
      <c r="BL118" s="17" t="s">
        <v>211</v>
      </c>
      <c r="BM118" s="218" t="s">
        <v>220</v>
      </c>
    </row>
    <row r="119" s="2" customFormat="1">
      <c r="A119" s="38"/>
      <c r="B119" s="39"/>
      <c r="C119" s="40"/>
      <c r="D119" s="220" t="s">
        <v>147</v>
      </c>
      <c r="E119" s="40"/>
      <c r="F119" s="221" t="s">
        <v>219</v>
      </c>
      <c r="G119" s="40"/>
      <c r="H119" s="40"/>
      <c r="I119" s="222"/>
      <c r="J119" s="222"/>
      <c r="K119" s="40"/>
      <c r="L119" s="40"/>
      <c r="M119" s="44"/>
      <c r="N119" s="223"/>
      <c r="O119" s="224"/>
      <c r="P119" s="84"/>
      <c r="Q119" s="84"/>
      <c r="R119" s="84"/>
      <c r="S119" s="84"/>
      <c r="T119" s="84"/>
      <c r="U119" s="84"/>
      <c r="V119" s="84"/>
      <c r="W119" s="84"/>
      <c r="X119" s="84"/>
      <c r="Y119" s="85"/>
      <c r="Z119" s="38"/>
      <c r="AA119" s="38"/>
      <c r="AB119" s="38"/>
      <c r="AC119" s="38"/>
      <c r="AD119" s="38"/>
      <c r="AE119" s="38"/>
      <c r="AT119" s="17" t="s">
        <v>147</v>
      </c>
      <c r="AU119" s="17" t="s">
        <v>24</v>
      </c>
    </row>
    <row r="120" s="2" customFormat="1" ht="24.15" customHeight="1">
      <c r="A120" s="38"/>
      <c r="B120" s="39"/>
      <c r="C120" s="206" t="s">
        <v>221</v>
      </c>
      <c r="D120" s="206" t="s">
        <v>140</v>
      </c>
      <c r="E120" s="207" t="s">
        <v>222</v>
      </c>
      <c r="F120" s="208" t="s">
        <v>223</v>
      </c>
      <c r="G120" s="209" t="s">
        <v>172</v>
      </c>
      <c r="H120" s="210">
        <v>1</v>
      </c>
      <c r="I120" s="211"/>
      <c r="J120" s="211"/>
      <c r="K120" s="212">
        <f>ROUND(P120*H120,2)</f>
        <v>0</v>
      </c>
      <c r="L120" s="208" t="s">
        <v>144</v>
      </c>
      <c r="M120" s="44"/>
      <c r="N120" s="213" t="s">
        <v>23</v>
      </c>
      <c r="O120" s="214" t="s">
        <v>51</v>
      </c>
      <c r="P120" s="215">
        <f>I120+J120</f>
        <v>0</v>
      </c>
      <c r="Q120" s="215">
        <f>ROUND(I120*H120,2)</f>
        <v>0</v>
      </c>
      <c r="R120" s="215">
        <f>ROUND(J120*H120,2)</f>
        <v>0</v>
      </c>
      <c r="S120" s="84"/>
      <c r="T120" s="216">
        <f>S120*H120</f>
        <v>0</v>
      </c>
      <c r="U120" s="216">
        <v>0</v>
      </c>
      <c r="V120" s="216">
        <f>U120*H120</f>
        <v>0</v>
      </c>
      <c r="W120" s="216">
        <v>0</v>
      </c>
      <c r="X120" s="216">
        <f>W120*H120</f>
        <v>0</v>
      </c>
      <c r="Y120" s="217" t="s">
        <v>23</v>
      </c>
      <c r="Z120" s="38"/>
      <c r="AA120" s="38"/>
      <c r="AB120" s="38"/>
      <c r="AC120" s="38"/>
      <c r="AD120" s="38"/>
      <c r="AE120" s="38"/>
      <c r="AR120" s="218" t="s">
        <v>145</v>
      </c>
      <c r="AT120" s="218" t="s">
        <v>140</v>
      </c>
      <c r="AU120" s="218" t="s">
        <v>24</v>
      </c>
      <c r="AY120" s="17" t="s">
        <v>138</v>
      </c>
      <c r="BE120" s="219">
        <f>IF(O120="základní",K120,0)</f>
        <v>0</v>
      </c>
      <c r="BF120" s="219">
        <f>IF(O120="snížená",K120,0)</f>
        <v>0</v>
      </c>
      <c r="BG120" s="219">
        <f>IF(O120="zákl. přenesená",K120,0)</f>
        <v>0</v>
      </c>
      <c r="BH120" s="219">
        <f>IF(O120="sníž. přenesená",K120,0)</f>
        <v>0</v>
      </c>
      <c r="BI120" s="219">
        <f>IF(O120="nulová",K120,0)</f>
        <v>0</v>
      </c>
      <c r="BJ120" s="17" t="s">
        <v>24</v>
      </c>
      <c r="BK120" s="219">
        <f>ROUND(P120*H120,2)</f>
        <v>0</v>
      </c>
      <c r="BL120" s="17" t="s">
        <v>145</v>
      </c>
      <c r="BM120" s="218" t="s">
        <v>224</v>
      </c>
    </row>
    <row r="121" s="2" customFormat="1">
      <c r="A121" s="38"/>
      <c r="B121" s="39"/>
      <c r="C121" s="40"/>
      <c r="D121" s="220" t="s">
        <v>147</v>
      </c>
      <c r="E121" s="40"/>
      <c r="F121" s="221" t="s">
        <v>223</v>
      </c>
      <c r="G121" s="40"/>
      <c r="H121" s="40"/>
      <c r="I121" s="222"/>
      <c r="J121" s="222"/>
      <c r="K121" s="40"/>
      <c r="L121" s="40"/>
      <c r="M121" s="44"/>
      <c r="N121" s="223"/>
      <c r="O121" s="224"/>
      <c r="P121" s="84"/>
      <c r="Q121" s="84"/>
      <c r="R121" s="84"/>
      <c r="S121" s="84"/>
      <c r="T121" s="84"/>
      <c r="U121" s="84"/>
      <c r="V121" s="84"/>
      <c r="W121" s="84"/>
      <c r="X121" s="84"/>
      <c r="Y121" s="85"/>
      <c r="Z121" s="38"/>
      <c r="AA121" s="38"/>
      <c r="AB121" s="38"/>
      <c r="AC121" s="38"/>
      <c r="AD121" s="38"/>
      <c r="AE121" s="38"/>
      <c r="AT121" s="17" t="s">
        <v>147</v>
      </c>
      <c r="AU121" s="17" t="s">
        <v>24</v>
      </c>
    </row>
    <row r="122" s="2" customFormat="1" ht="24.15" customHeight="1">
      <c r="A122" s="38"/>
      <c r="B122" s="39"/>
      <c r="C122" s="225" t="s">
        <v>225</v>
      </c>
      <c r="D122" s="225" t="s">
        <v>190</v>
      </c>
      <c r="E122" s="226" t="s">
        <v>226</v>
      </c>
      <c r="F122" s="227" t="s">
        <v>227</v>
      </c>
      <c r="G122" s="228" t="s">
        <v>172</v>
      </c>
      <c r="H122" s="229">
        <v>1</v>
      </c>
      <c r="I122" s="230"/>
      <c r="J122" s="231"/>
      <c r="K122" s="232">
        <f>ROUND(P122*H122,2)</f>
        <v>0</v>
      </c>
      <c r="L122" s="227" t="s">
        <v>144</v>
      </c>
      <c r="M122" s="233"/>
      <c r="N122" s="234" t="s">
        <v>23</v>
      </c>
      <c r="O122" s="214" t="s">
        <v>51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84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6">
        <f>W122*H122</f>
        <v>0</v>
      </c>
      <c r="Y122" s="217" t="s">
        <v>23</v>
      </c>
      <c r="Z122" s="38"/>
      <c r="AA122" s="38"/>
      <c r="AB122" s="38"/>
      <c r="AC122" s="38"/>
      <c r="AD122" s="38"/>
      <c r="AE122" s="38"/>
      <c r="AR122" s="218" t="s">
        <v>211</v>
      </c>
      <c r="AT122" s="218" t="s">
        <v>190</v>
      </c>
      <c r="AU122" s="218" t="s">
        <v>24</v>
      </c>
      <c r="AY122" s="17" t="s">
        <v>138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7" t="s">
        <v>24</v>
      </c>
      <c r="BK122" s="219">
        <f>ROUND(P122*H122,2)</f>
        <v>0</v>
      </c>
      <c r="BL122" s="17" t="s">
        <v>211</v>
      </c>
      <c r="BM122" s="218" t="s">
        <v>228</v>
      </c>
    </row>
    <row r="123" s="2" customFormat="1">
      <c r="A123" s="38"/>
      <c r="B123" s="39"/>
      <c r="C123" s="40"/>
      <c r="D123" s="220" t="s">
        <v>147</v>
      </c>
      <c r="E123" s="40"/>
      <c r="F123" s="221" t="s">
        <v>227</v>
      </c>
      <c r="G123" s="40"/>
      <c r="H123" s="40"/>
      <c r="I123" s="222"/>
      <c r="J123" s="222"/>
      <c r="K123" s="40"/>
      <c r="L123" s="40"/>
      <c r="M123" s="44"/>
      <c r="N123" s="223"/>
      <c r="O123" s="224"/>
      <c r="P123" s="84"/>
      <c r="Q123" s="84"/>
      <c r="R123" s="84"/>
      <c r="S123" s="84"/>
      <c r="T123" s="84"/>
      <c r="U123" s="84"/>
      <c r="V123" s="84"/>
      <c r="W123" s="84"/>
      <c r="X123" s="84"/>
      <c r="Y123" s="85"/>
      <c r="Z123" s="38"/>
      <c r="AA123" s="38"/>
      <c r="AB123" s="38"/>
      <c r="AC123" s="38"/>
      <c r="AD123" s="38"/>
      <c r="AE123" s="38"/>
      <c r="AT123" s="17" t="s">
        <v>147</v>
      </c>
      <c r="AU123" s="17" t="s">
        <v>24</v>
      </c>
    </row>
    <row r="124" s="2" customFormat="1" ht="24.15" customHeight="1">
      <c r="A124" s="38"/>
      <c r="B124" s="39"/>
      <c r="C124" s="206" t="s">
        <v>229</v>
      </c>
      <c r="D124" s="206" t="s">
        <v>140</v>
      </c>
      <c r="E124" s="207" t="s">
        <v>230</v>
      </c>
      <c r="F124" s="208" t="s">
        <v>231</v>
      </c>
      <c r="G124" s="209" t="s">
        <v>172</v>
      </c>
      <c r="H124" s="210">
        <v>1</v>
      </c>
      <c r="I124" s="211"/>
      <c r="J124" s="211"/>
      <c r="K124" s="212">
        <f>ROUND(P124*H124,2)</f>
        <v>0</v>
      </c>
      <c r="L124" s="208" t="s">
        <v>144</v>
      </c>
      <c r="M124" s="44"/>
      <c r="N124" s="213" t="s">
        <v>23</v>
      </c>
      <c r="O124" s="214" t="s">
        <v>51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84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6">
        <f>W124*H124</f>
        <v>0</v>
      </c>
      <c r="Y124" s="217" t="s">
        <v>23</v>
      </c>
      <c r="Z124" s="38"/>
      <c r="AA124" s="38"/>
      <c r="AB124" s="38"/>
      <c r="AC124" s="38"/>
      <c r="AD124" s="38"/>
      <c r="AE124" s="38"/>
      <c r="AR124" s="218" t="s">
        <v>145</v>
      </c>
      <c r="AT124" s="218" t="s">
        <v>140</v>
      </c>
      <c r="AU124" s="218" t="s">
        <v>24</v>
      </c>
      <c r="AY124" s="17" t="s">
        <v>138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7" t="s">
        <v>24</v>
      </c>
      <c r="BK124" s="219">
        <f>ROUND(P124*H124,2)</f>
        <v>0</v>
      </c>
      <c r="BL124" s="17" t="s">
        <v>145</v>
      </c>
      <c r="BM124" s="218" t="s">
        <v>232</v>
      </c>
    </row>
    <row r="125" s="2" customFormat="1">
      <c r="A125" s="38"/>
      <c r="B125" s="39"/>
      <c r="C125" s="40"/>
      <c r="D125" s="220" t="s">
        <v>147</v>
      </c>
      <c r="E125" s="40"/>
      <c r="F125" s="221" t="s">
        <v>231</v>
      </c>
      <c r="G125" s="40"/>
      <c r="H125" s="40"/>
      <c r="I125" s="222"/>
      <c r="J125" s="222"/>
      <c r="K125" s="40"/>
      <c r="L125" s="40"/>
      <c r="M125" s="44"/>
      <c r="N125" s="223"/>
      <c r="O125" s="224"/>
      <c r="P125" s="84"/>
      <c r="Q125" s="84"/>
      <c r="R125" s="84"/>
      <c r="S125" s="84"/>
      <c r="T125" s="84"/>
      <c r="U125" s="84"/>
      <c r="V125" s="84"/>
      <c r="W125" s="84"/>
      <c r="X125" s="84"/>
      <c r="Y125" s="85"/>
      <c r="Z125" s="38"/>
      <c r="AA125" s="38"/>
      <c r="AB125" s="38"/>
      <c r="AC125" s="38"/>
      <c r="AD125" s="38"/>
      <c r="AE125" s="38"/>
      <c r="AT125" s="17" t="s">
        <v>147</v>
      </c>
      <c r="AU125" s="17" t="s">
        <v>24</v>
      </c>
    </row>
    <row r="126" s="2" customFormat="1" ht="24.15" customHeight="1">
      <c r="A126" s="38"/>
      <c r="B126" s="39"/>
      <c r="C126" s="225" t="s">
        <v>233</v>
      </c>
      <c r="D126" s="225" t="s">
        <v>190</v>
      </c>
      <c r="E126" s="226" t="s">
        <v>234</v>
      </c>
      <c r="F126" s="227" t="s">
        <v>235</v>
      </c>
      <c r="G126" s="228" t="s">
        <v>172</v>
      </c>
      <c r="H126" s="229">
        <v>1</v>
      </c>
      <c r="I126" s="230"/>
      <c r="J126" s="231"/>
      <c r="K126" s="232">
        <f>ROUND(P126*H126,2)</f>
        <v>0</v>
      </c>
      <c r="L126" s="227" t="s">
        <v>144</v>
      </c>
      <c r="M126" s="233"/>
      <c r="N126" s="234" t="s">
        <v>23</v>
      </c>
      <c r="O126" s="214" t="s">
        <v>51</v>
      </c>
      <c r="P126" s="215">
        <f>I126+J126</f>
        <v>0</v>
      </c>
      <c r="Q126" s="215">
        <f>ROUND(I126*H126,2)</f>
        <v>0</v>
      </c>
      <c r="R126" s="215">
        <f>ROUND(J126*H126,2)</f>
        <v>0</v>
      </c>
      <c r="S126" s="84"/>
      <c r="T126" s="216">
        <f>S126*H126</f>
        <v>0</v>
      </c>
      <c r="U126" s="216">
        <v>0</v>
      </c>
      <c r="V126" s="216">
        <f>U126*H126</f>
        <v>0</v>
      </c>
      <c r="W126" s="216">
        <v>0</v>
      </c>
      <c r="X126" s="216">
        <f>W126*H126</f>
        <v>0</v>
      </c>
      <c r="Y126" s="217" t="s">
        <v>23</v>
      </c>
      <c r="Z126" s="38"/>
      <c r="AA126" s="38"/>
      <c r="AB126" s="38"/>
      <c r="AC126" s="38"/>
      <c r="AD126" s="38"/>
      <c r="AE126" s="38"/>
      <c r="AR126" s="218" t="s">
        <v>211</v>
      </c>
      <c r="AT126" s="218" t="s">
        <v>190</v>
      </c>
      <c r="AU126" s="218" t="s">
        <v>24</v>
      </c>
      <c r="AY126" s="17" t="s">
        <v>138</v>
      </c>
      <c r="BE126" s="219">
        <f>IF(O126="základní",K126,0)</f>
        <v>0</v>
      </c>
      <c r="BF126" s="219">
        <f>IF(O126="snížená",K126,0)</f>
        <v>0</v>
      </c>
      <c r="BG126" s="219">
        <f>IF(O126="zákl. přenesená",K126,0)</f>
        <v>0</v>
      </c>
      <c r="BH126" s="219">
        <f>IF(O126="sníž. přenesená",K126,0)</f>
        <v>0</v>
      </c>
      <c r="BI126" s="219">
        <f>IF(O126="nulová",K126,0)</f>
        <v>0</v>
      </c>
      <c r="BJ126" s="17" t="s">
        <v>24</v>
      </c>
      <c r="BK126" s="219">
        <f>ROUND(P126*H126,2)</f>
        <v>0</v>
      </c>
      <c r="BL126" s="17" t="s">
        <v>211</v>
      </c>
      <c r="BM126" s="218" t="s">
        <v>236</v>
      </c>
    </row>
    <row r="127" s="2" customFormat="1">
      <c r="A127" s="38"/>
      <c r="B127" s="39"/>
      <c r="C127" s="40"/>
      <c r="D127" s="220" t="s">
        <v>147</v>
      </c>
      <c r="E127" s="40"/>
      <c r="F127" s="221" t="s">
        <v>235</v>
      </c>
      <c r="G127" s="40"/>
      <c r="H127" s="40"/>
      <c r="I127" s="222"/>
      <c r="J127" s="222"/>
      <c r="K127" s="40"/>
      <c r="L127" s="40"/>
      <c r="M127" s="44"/>
      <c r="N127" s="223"/>
      <c r="O127" s="224"/>
      <c r="P127" s="84"/>
      <c r="Q127" s="84"/>
      <c r="R127" s="84"/>
      <c r="S127" s="84"/>
      <c r="T127" s="84"/>
      <c r="U127" s="84"/>
      <c r="V127" s="84"/>
      <c r="W127" s="84"/>
      <c r="X127" s="84"/>
      <c r="Y127" s="85"/>
      <c r="Z127" s="38"/>
      <c r="AA127" s="38"/>
      <c r="AB127" s="38"/>
      <c r="AC127" s="38"/>
      <c r="AD127" s="38"/>
      <c r="AE127" s="38"/>
      <c r="AT127" s="17" t="s">
        <v>147</v>
      </c>
      <c r="AU127" s="17" t="s">
        <v>24</v>
      </c>
    </row>
    <row r="128" s="2" customFormat="1" ht="24.15" customHeight="1">
      <c r="A128" s="38"/>
      <c r="B128" s="39"/>
      <c r="C128" s="206" t="s">
        <v>237</v>
      </c>
      <c r="D128" s="206" t="s">
        <v>140</v>
      </c>
      <c r="E128" s="207" t="s">
        <v>238</v>
      </c>
      <c r="F128" s="208" t="s">
        <v>239</v>
      </c>
      <c r="G128" s="209" t="s">
        <v>172</v>
      </c>
      <c r="H128" s="210">
        <v>2</v>
      </c>
      <c r="I128" s="211"/>
      <c r="J128" s="211"/>
      <c r="K128" s="212">
        <f>ROUND(P128*H128,2)</f>
        <v>0</v>
      </c>
      <c r="L128" s="208" t="s">
        <v>144</v>
      </c>
      <c r="M128" s="44"/>
      <c r="N128" s="213" t="s">
        <v>23</v>
      </c>
      <c r="O128" s="214" t="s">
        <v>51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84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6">
        <f>W128*H128</f>
        <v>0</v>
      </c>
      <c r="Y128" s="217" t="s">
        <v>23</v>
      </c>
      <c r="Z128" s="38"/>
      <c r="AA128" s="38"/>
      <c r="AB128" s="38"/>
      <c r="AC128" s="38"/>
      <c r="AD128" s="38"/>
      <c r="AE128" s="38"/>
      <c r="AR128" s="218" t="s">
        <v>145</v>
      </c>
      <c r="AT128" s="218" t="s">
        <v>140</v>
      </c>
      <c r="AU128" s="218" t="s">
        <v>24</v>
      </c>
      <c r="AY128" s="17" t="s">
        <v>138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7" t="s">
        <v>24</v>
      </c>
      <c r="BK128" s="219">
        <f>ROUND(P128*H128,2)</f>
        <v>0</v>
      </c>
      <c r="BL128" s="17" t="s">
        <v>145</v>
      </c>
      <c r="BM128" s="218" t="s">
        <v>240</v>
      </c>
    </row>
    <row r="129" s="2" customFormat="1">
      <c r="A129" s="38"/>
      <c r="B129" s="39"/>
      <c r="C129" s="40"/>
      <c r="D129" s="220" t="s">
        <v>147</v>
      </c>
      <c r="E129" s="40"/>
      <c r="F129" s="221" t="s">
        <v>239</v>
      </c>
      <c r="G129" s="40"/>
      <c r="H129" s="40"/>
      <c r="I129" s="222"/>
      <c r="J129" s="222"/>
      <c r="K129" s="40"/>
      <c r="L129" s="40"/>
      <c r="M129" s="44"/>
      <c r="N129" s="223"/>
      <c r="O129" s="224"/>
      <c r="P129" s="84"/>
      <c r="Q129" s="84"/>
      <c r="R129" s="84"/>
      <c r="S129" s="84"/>
      <c r="T129" s="84"/>
      <c r="U129" s="84"/>
      <c r="V129" s="84"/>
      <c r="W129" s="84"/>
      <c r="X129" s="84"/>
      <c r="Y129" s="85"/>
      <c r="Z129" s="38"/>
      <c r="AA129" s="38"/>
      <c r="AB129" s="38"/>
      <c r="AC129" s="38"/>
      <c r="AD129" s="38"/>
      <c r="AE129" s="38"/>
      <c r="AT129" s="17" t="s">
        <v>147</v>
      </c>
      <c r="AU129" s="17" t="s">
        <v>24</v>
      </c>
    </row>
    <row r="130" s="2" customFormat="1" ht="24.15" customHeight="1">
      <c r="A130" s="38"/>
      <c r="B130" s="39"/>
      <c r="C130" s="225" t="s">
        <v>8</v>
      </c>
      <c r="D130" s="225" t="s">
        <v>190</v>
      </c>
      <c r="E130" s="226" t="s">
        <v>241</v>
      </c>
      <c r="F130" s="227" t="s">
        <v>242</v>
      </c>
      <c r="G130" s="228" t="s">
        <v>172</v>
      </c>
      <c r="H130" s="229">
        <v>1</v>
      </c>
      <c r="I130" s="230"/>
      <c r="J130" s="231"/>
      <c r="K130" s="232">
        <f>ROUND(P130*H130,2)</f>
        <v>0</v>
      </c>
      <c r="L130" s="227" t="s">
        <v>144</v>
      </c>
      <c r="M130" s="233"/>
      <c r="N130" s="234" t="s">
        <v>23</v>
      </c>
      <c r="O130" s="214" t="s">
        <v>51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84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6">
        <f>W130*H130</f>
        <v>0</v>
      </c>
      <c r="Y130" s="217" t="s">
        <v>23</v>
      </c>
      <c r="Z130" s="38"/>
      <c r="AA130" s="38"/>
      <c r="AB130" s="38"/>
      <c r="AC130" s="38"/>
      <c r="AD130" s="38"/>
      <c r="AE130" s="38"/>
      <c r="AR130" s="218" t="s">
        <v>211</v>
      </c>
      <c r="AT130" s="218" t="s">
        <v>190</v>
      </c>
      <c r="AU130" s="218" t="s">
        <v>24</v>
      </c>
      <c r="AY130" s="17" t="s">
        <v>138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7" t="s">
        <v>24</v>
      </c>
      <c r="BK130" s="219">
        <f>ROUND(P130*H130,2)</f>
        <v>0</v>
      </c>
      <c r="BL130" s="17" t="s">
        <v>211</v>
      </c>
      <c r="BM130" s="218" t="s">
        <v>243</v>
      </c>
    </row>
    <row r="131" s="2" customFormat="1">
      <c r="A131" s="38"/>
      <c r="B131" s="39"/>
      <c r="C131" s="40"/>
      <c r="D131" s="220" t="s">
        <v>147</v>
      </c>
      <c r="E131" s="40"/>
      <c r="F131" s="221" t="s">
        <v>242</v>
      </c>
      <c r="G131" s="40"/>
      <c r="H131" s="40"/>
      <c r="I131" s="222"/>
      <c r="J131" s="222"/>
      <c r="K131" s="40"/>
      <c r="L131" s="40"/>
      <c r="M131" s="44"/>
      <c r="N131" s="223"/>
      <c r="O131" s="224"/>
      <c r="P131" s="84"/>
      <c r="Q131" s="84"/>
      <c r="R131" s="84"/>
      <c r="S131" s="84"/>
      <c r="T131" s="84"/>
      <c r="U131" s="84"/>
      <c r="V131" s="84"/>
      <c r="W131" s="84"/>
      <c r="X131" s="84"/>
      <c r="Y131" s="85"/>
      <c r="Z131" s="38"/>
      <c r="AA131" s="38"/>
      <c r="AB131" s="38"/>
      <c r="AC131" s="38"/>
      <c r="AD131" s="38"/>
      <c r="AE131" s="38"/>
      <c r="AT131" s="17" t="s">
        <v>147</v>
      </c>
      <c r="AU131" s="17" t="s">
        <v>24</v>
      </c>
    </row>
    <row r="132" s="2" customFormat="1" ht="24.15" customHeight="1">
      <c r="A132" s="38"/>
      <c r="B132" s="39"/>
      <c r="C132" s="206" t="s">
        <v>244</v>
      </c>
      <c r="D132" s="206" t="s">
        <v>140</v>
      </c>
      <c r="E132" s="207" t="s">
        <v>245</v>
      </c>
      <c r="F132" s="208" t="s">
        <v>246</v>
      </c>
      <c r="G132" s="209" t="s">
        <v>172</v>
      </c>
      <c r="H132" s="210">
        <v>1</v>
      </c>
      <c r="I132" s="211"/>
      <c r="J132" s="211"/>
      <c r="K132" s="212">
        <f>ROUND(P132*H132,2)</f>
        <v>0</v>
      </c>
      <c r="L132" s="208" t="s">
        <v>144</v>
      </c>
      <c r="M132" s="44"/>
      <c r="N132" s="213" t="s">
        <v>23</v>
      </c>
      <c r="O132" s="214" t="s">
        <v>51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84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6">
        <f>W132*H132</f>
        <v>0</v>
      </c>
      <c r="Y132" s="217" t="s">
        <v>23</v>
      </c>
      <c r="Z132" s="38"/>
      <c r="AA132" s="38"/>
      <c r="AB132" s="38"/>
      <c r="AC132" s="38"/>
      <c r="AD132" s="38"/>
      <c r="AE132" s="38"/>
      <c r="AR132" s="218" t="s">
        <v>145</v>
      </c>
      <c r="AT132" s="218" t="s">
        <v>140</v>
      </c>
      <c r="AU132" s="218" t="s">
        <v>24</v>
      </c>
      <c r="AY132" s="17" t="s">
        <v>138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7" t="s">
        <v>24</v>
      </c>
      <c r="BK132" s="219">
        <f>ROUND(P132*H132,2)</f>
        <v>0</v>
      </c>
      <c r="BL132" s="17" t="s">
        <v>145</v>
      </c>
      <c r="BM132" s="218" t="s">
        <v>247</v>
      </c>
    </row>
    <row r="133" s="2" customFormat="1">
      <c r="A133" s="38"/>
      <c r="B133" s="39"/>
      <c r="C133" s="40"/>
      <c r="D133" s="220" t="s">
        <v>147</v>
      </c>
      <c r="E133" s="40"/>
      <c r="F133" s="221" t="s">
        <v>246</v>
      </c>
      <c r="G133" s="40"/>
      <c r="H133" s="40"/>
      <c r="I133" s="222"/>
      <c r="J133" s="222"/>
      <c r="K133" s="40"/>
      <c r="L133" s="40"/>
      <c r="M133" s="44"/>
      <c r="N133" s="223"/>
      <c r="O133" s="224"/>
      <c r="P133" s="84"/>
      <c r="Q133" s="84"/>
      <c r="R133" s="84"/>
      <c r="S133" s="84"/>
      <c r="T133" s="84"/>
      <c r="U133" s="84"/>
      <c r="V133" s="84"/>
      <c r="W133" s="84"/>
      <c r="X133" s="84"/>
      <c r="Y133" s="85"/>
      <c r="Z133" s="38"/>
      <c r="AA133" s="38"/>
      <c r="AB133" s="38"/>
      <c r="AC133" s="38"/>
      <c r="AD133" s="38"/>
      <c r="AE133" s="38"/>
      <c r="AT133" s="17" t="s">
        <v>147</v>
      </c>
      <c r="AU133" s="17" t="s">
        <v>24</v>
      </c>
    </row>
    <row r="134" s="2" customFormat="1" ht="24.15" customHeight="1">
      <c r="A134" s="38"/>
      <c r="B134" s="39"/>
      <c r="C134" s="225" t="s">
        <v>248</v>
      </c>
      <c r="D134" s="225" t="s">
        <v>190</v>
      </c>
      <c r="E134" s="226" t="s">
        <v>249</v>
      </c>
      <c r="F134" s="227" t="s">
        <v>250</v>
      </c>
      <c r="G134" s="228" t="s">
        <v>172</v>
      </c>
      <c r="H134" s="229">
        <v>1</v>
      </c>
      <c r="I134" s="230"/>
      <c r="J134" s="231"/>
      <c r="K134" s="232">
        <f>ROUND(P134*H134,2)</f>
        <v>0</v>
      </c>
      <c r="L134" s="227" t="s">
        <v>144</v>
      </c>
      <c r="M134" s="233"/>
      <c r="N134" s="234" t="s">
        <v>23</v>
      </c>
      <c r="O134" s="214" t="s">
        <v>51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84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6">
        <f>W134*H134</f>
        <v>0</v>
      </c>
      <c r="Y134" s="217" t="s">
        <v>23</v>
      </c>
      <c r="Z134" s="38"/>
      <c r="AA134" s="38"/>
      <c r="AB134" s="38"/>
      <c r="AC134" s="38"/>
      <c r="AD134" s="38"/>
      <c r="AE134" s="38"/>
      <c r="AR134" s="218" t="s">
        <v>211</v>
      </c>
      <c r="AT134" s="218" t="s">
        <v>190</v>
      </c>
      <c r="AU134" s="218" t="s">
        <v>24</v>
      </c>
      <c r="AY134" s="17" t="s">
        <v>138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7" t="s">
        <v>24</v>
      </c>
      <c r="BK134" s="219">
        <f>ROUND(P134*H134,2)</f>
        <v>0</v>
      </c>
      <c r="BL134" s="17" t="s">
        <v>211</v>
      </c>
      <c r="BM134" s="218" t="s">
        <v>251</v>
      </c>
    </row>
    <row r="135" s="2" customFormat="1">
      <c r="A135" s="38"/>
      <c r="B135" s="39"/>
      <c r="C135" s="40"/>
      <c r="D135" s="220" t="s">
        <v>147</v>
      </c>
      <c r="E135" s="40"/>
      <c r="F135" s="221" t="s">
        <v>250</v>
      </c>
      <c r="G135" s="40"/>
      <c r="H135" s="40"/>
      <c r="I135" s="222"/>
      <c r="J135" s="222"/>
      <c r="K135" s="40"/>
      <c r="L135" s="40"/>
      <c r="M135" s="44"/>
      <c r="N135" s="223"/>
      <c r="O135" s="224"/>
      <c r="P135" s="84"/>
      <c r="Q135" s="84"/>
      <c r="R135" s="84"/>
      <c r="S135" s="84"/>
      <c r="T135" s="84"/>
      <c r="U135" s="84"/>
      <c r="V135" s="84"/>
      <c r="W135" s="84"/>
      <c r="X135" s="84"/>
      <c r="Y135" s="85"/>
      <c r="Z135" s="38"/>
      <c r="AA135" s="38"/>
      <c r="AB135" s="38"/>
      <c r="AC135" s="38"/>
      <c r="AD135" s="38"/>
      <c r="AE135" s="38"/>
      <c r="AT135" s="17" t="s">
        <v>147</v>
      </c>
      <c r="AU135" s="17" t="s">
        <v>24</v>
      </c>
    </row>
    <row r="136" s="2" customFormat="1" ht="24.15" customHeight="1">
      <c r="A136" s="38"/>
      <c r="B136" s="39"/>
      <c r="C136" s="206" t="s">
        <v>252</v>
      </c>
      <c r="D136" s="206" t="s">
        <v>140</v>
      </c>
      <c r="E136" s="207" t="s">
        <v>253</v>
      </c>
      <c r="F136" s="208" t="s">
        <v>254</v>
      </c>
      <c r="G136" s="209" t="s">
        <v>172</v>
      </c>
      <c r="H136" s="210">
        <v>1</v>
      </c>
      <c r="I136" s="211"/>
      <c r="J136" s="211"/>
      <c r="K136" s="212">
        <f>ROUND(P136*H136,2)</f>
        <v>0</v>
      </c>
      <c r="L136" s="208" t="s">
        <v>144</v>
      </c>
      <c r="M136" s="44"/>
      <c r="N136" s="213" t="s">
        <v>23</v>
      </c>
      <c r="O136" s="214" t="s">
        <v>51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84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6">
        <f>W136*H136</f>
        <v>0</v>
      </c>
      <c r="Y136" s="217" t="s">
        <v>23</v>
      </c>
      <c r="Z136" s="38"/>
      <c r="AA136" s="38"/>
      <c r="AB136" s="38"/>
      <c r="AC136" s="38"/>
      <c r="AD136" s="38"/>
      <c r="AE136" s="38"/>
      <c r="AR136" s="218" t="s">
        <v>145</v>
      </c>
      <c r="AT136" s="218" t="s">
        <v>140</v>
      </c>
      <c r="AU136" s="218" t="s">
        <v>24</v>
      </c>
      <c r="AY136" s="17" t="s">
        <v>138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7" t="s">
        <v>24</v>
      </c>
      <c r="BK136" s="219">
        <f>ROUND(P136*H136,2)</f>
        <v>0</v>
      </c>
      <c r="BL136" s="17" t="s">
        <v>145</v>
      </c>
      <c r="BM136" s="218" t="s">
        <v>255</v>
      </c>
    </row>
    <row r="137" s="2" customFormat="1">
      <c r="A137" s="38"/>
      <c r="B137" s="39"/>
      <c r="C137" s="40"/>
      <c r="D137" s="220" t="s">
        <v>147</v>
      </c>
      <c r="E137" s="40"/>
      <c r="F137" s="221" t="s">
        <v>254</v>
      </c>
      <c r="G137" s="40"/>
      <c r="H137" s="40"/>
      <c r="I137" s="222"/>
      <c r="J137" s="222"/>
      <c r="K137" s="40"/>
      <c r="L137" s="40"/>
      <c r="M137" s="44"/>
      <c r="N137" s="223"/>
      <c r="O137" s="224"/>
      <c r="P137" s="84"/>
      <c r="Q137" s="84"/>
      <c r="R137" s="84"/>
      <c r="S137" s="84"/>
      <c r="T137" s="84"/>
      <c r="U137" s="84"/>
      <c r="V137" s="84"/>
      <c r="W137" s="84"/>
      <c r="X137" s="84"/>
      <c r="Y137" s="85"/>
      <c r="Z137" s="38"/>
      <c r="AA137" s="38"/>
      <c r="AB137" s="38"/>
      <c r="AC137" s="38"/>
      <c r="AD137" s="38"/>
      <c r="AE137" s="38"/>
      <c r="AT137" s="17" t="s">
        <v>147</v>
      </c>
      <c r="AU137" s="17" t="s">
        <v>24</v>
      </c>
    </row>
    <row r="138" s="2" customFormat="1">
      <c r="A138" s="38"/>
      <c r="B138" s="39"/>
      <c r="C138" s="40"/>
      <c r="D138" s="220" t="s">
        <v>256</v>
      </c>
      <c r="E138" s="40"/>
      <c r="F138" s="235" t="s">
        <v>257</v>
      </c>
      <c r="G138" s="40"/>
      <c r="H138" s="40"/>
      <c r="I138" s="222"/>
      <c r="J138" s="222"/>
      <c r="K138" s="40"/>
      <c r="L138" s="40"/>
      <c r="M138" s="44"/>
      <c r="N138" s="223"/>
      <c r="O138" s="224"/>
      <c r="P138" s="84"/>
      <c r="Q138" s="84"/>
      <c r="R138" s="84"/>
      <c r="S138" s="84"/>
      <c r="T138" s="84"/>
      <c r="U138" s="84"/>
      <c r="V138" s="84"/>
      <c r="W138" s="84"/>
      <c r="X138" s="84"/>
      <c r="Y138" s="85"/>
      <c r="Z138" s="38"/>
      <c r="AA138" s="38"/>
      <c r="AB138" s="38"/>
      <c r="AC138" s="38"/>
      <c r="AD138" s="38"/>
      <c r="AE138" s="38"/>
      <c r="AT138" s="17" t="s">
        <v>256</v>
      </c>
      <c r="AU138" s="17" t="s">
        <v>24</v>
      </c>
    </row>
    <row r="139" s="2" customFormat="1">
      <c r="A139" s="38"/>
      <c r="B139" s="39"/>
      <c r="C139" s="225" t="s">
        <v>258</v>
      </c>
      <c r="D139" s="225" t="s">
        <v>190</v>
      </c>
      <c r="E139" s="226" t="s">
        <v>259</v>
      </c>
      <c r="F139" s="227" t="s">
        <v>260</v>
      </c>
      <c r="G139" s="228" t="s">
        <v>172</v>
      </c>
      <c r="H139" s="229">
        <v>1</v>
      </c>
      <c r="I139" s="230"/>
      <c r="J139" s="231"/>
      <c r="K139" s="232">
        <f>ROUND(P139*H139,2)</f>
        <v>0</v>
      </c>
      <c r="L139" s="227" t="s">
        <v>144</v>
      </c>
      <c r="M139" s="233"/>
      <c r="N139" s="234" t="s">
        <v>23</v>
      </c>
      <c r="O139" s="214" t="s">
        <v>51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84"/>
      <c r="T139" s="216">
        <f>S139*H139</f>
        <v>0</v>
      </c>
      <c r="U139" s="216">
        <v>0</v>
      </c>
      <c r="V139" s="216">
        <f>U139*H139</f>
        <v>0</v>
      </c>
      <c r="W139" s="216">
        <v>0</v>
      </c>
      <c r="X139" s="216">
        <f>W139*H139</f>
        <v>0</v>
      </c>
      <c r="Y139" s="217" t="s">
        <v>23</v>
      </c>
      <c r="Z139" s="38"/>
      <c r="AA139" s="38"/>
      <c r="AB139" s="38"/>
      <c r="AC139" s="38"/>
      <c r="AD139" s="38"/>
      <c r="AE139" s="38"/>
      <c r="AR139" s="218" t="s">
        <v>211</v>
      </c>
      <c r="AT139" s="218" t="s">
        <v>190</v>
      </c>
      <c r="AU139" s="218" t="s">
        <v>24</v>
      </c>
      <c r="AY139" s="17" t="s">
        <v>138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7" t="s">
        <v>24</v>
      </c>
      <c r="BK139" s="219">
        <f>ROUND(P139*H139,2)</f>
        <v>0</v>
      </c>
      <c r="BL139" s="17" t="s">
        <v>211</v>
      </c>
      <c r="BM139" s="218" t="s">
        <v>261</v>
      </c>
    </row>
    <row r="140" s="2" customFormat="1">
      <c r="A140" s="38"/>
      <c r="B140" s="39"/>
      <c r="C140" s="40"/>
      <c r="D140" s="220" t="s">
        <v>147</v>
      </c>
      <c r="E140" s="40"/>
      <c r="F140" s="221" t="s">
        <v>260</v>
      </c>
      <c r="G140" s="40"/>
      <c r="H140" s="40"/>
      <c r="I140" s="222"/>
      <c r="J140" s="222"/>
      <c r="K140" s="40"/>
      <c r="L140" s="40"/>
      <c r="M140" s="44"/>
      <c r="N140" s="223"/>
      <c r="O140" s="224"/>
      <c r="P140" s="84"/>
      <c r="Q140" s="84"/>
      <c r="R140" s="84"/>
      <c r="S140" s="84"/>
      <c r="T140" s="84"/>
      <c r="U140" s="84"/>
      <c r="V140" s="84"/>
      <c r="W140" s="84"/>
      <c r="X140" s="84"/>
      <c r="Y140" s="85"/>
      <c r="Z140" s="38"/>
      <c r="AA140" s="38"/>
      <c r="AB140" s="38"/>
      <c r="AC140" s="38"/>
      <c r="AD140" s="38"/>
      <c r="AE140" s="38"/>
      <c r="AT140" s="17" t="s">
        <v>147</v>
      </c>
      <c r="AU140" s="17" t="s">
        <v>24</v>
      </c>
    </row>
    <row r="141" s="2" customFormat="1" ht="24.15" customHeight="1">
      <c r="A141" s="38"/>
      <c r="B141" s="39"/>
      <c r="C141" s="206" t="s">
        <v>262</v>
      </c>
      <c r="D141" s="206" t="s">
        <v>140</v>
      </c>
      <c r="E141" s="207" t="s">
        <v>263</v>
      </c>
      <c r="F141" s="208" t="s">
        <v>264</v>
      </c>
      <c r="G141" s="209" t="s">
        <v>172</v>
      </c>
      <c r="H141" s="210">
        <v>1</v>
      </c>
      <c r="I141" s="211"/>
      <c r="J141" s="211"/>
      <c r="K141" s="212">
        <f>ROUND(P141*H141,2)</f>
        <v>0</v>
      </c>
      <c r="L141" s="208" t="s">
        <v>144</v>
      </c>
      <c r="M141" s="44"/>
      <c r="N141" s="213" t="s">
        <v>23</v>
      </c>
      <c r="O141" s="214" t="s">
        <v>51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84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6">
        <f>W141*H141</f>
        <v>0</v>
      </c>
      <c r="Y141" s="217" t="s">
        <v>23</v>
      </c>
      <c r="Z141" s="38"/>
      <c r="AA141" s="38"/>
      <c r="AB141" s="38"/>
      <c r="AC141" s="38"/>
      <c r="AD141" s="38"/>
      <c r="AE141" s="38"/>
      <c r="AR141" s="218" t="s">
        <v>145</v>
      </c>
      <c r="AT141" s="218" t="s">
        <v>140</v>
      </c>
      <c r="AU141" s="218" t="s">
        <v>24</v>
      </c>
      <c r="AY141" s="17" t="s">
        <v>138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7" t="s">
        <v>24</v>
      </c>
      <c r="BK141" s="219">
        <f>ROUND(P141*H141,2)</f>
        <v>0</v>
      </c>
      <c r="BL141" s="17" t="s">
        <v>145</v>
      </c>
      <c r="BM141" s="218" t="s">
        <v>265</v>
      </c>
    </row>
    <row r="142" s="2" customFormat="1">
      <c r="A142" s="38"/>
      <c r="B142" s="39"/>
      <c r="C142" s="40"/>
      <c r="D142" s="220" t="s">
        <v>147</v>
      </c>
      <c r="E142" s="40"/>
      <c r="F142" s="221" t="s">
        <v>264</v>
      </c>
      <c r="G142" s="40"/>
      <c r="H142" s="40"/>
      <c r="I142" s="222"/>
      <c r="J142" s="222"/>
      <c r="K142" s="40"/>
      <c r="L142" s="40"/>
      <c r="M142" s="44"/>
      <c r="N142" s="223"/>
      <c r="O142" s="224"/>
      <c r="P142" s="84"/>
      <c r="Q142" s="84"/>
      <c r="R142" s="84"/>
      <c r="S142" s="84"/>
      <c r="T142" s="84"/>
      <c r="U142" s="84"/>
      <c r="V142" s="84"/>
      <c r="W142" s="84"/>
      <c r="X142" s="84"/>
      <c r="Y142" s="85"/>
      <c r="Z142" s="38"/>
      <c r="AA142" s="38"/>
      <c r="AB142" s="38"/>
      <c r="AC142" s="38"/>
      <c r="AD142" s="38"/>
      <c r="AE142" s="38"/>
      <c r="AT142" s="17" t="s">
        <v>147</v>
      </c>
      <c r="AU142" s="17" t="s">
        <v>24</v>
      </c>
    </row>
    <row r="143" s="2" customFormat="1" ht="24.15" customHeight="1">
      <c r="A143" s="38"/>
      <c r="B143" s="39"/>
      <c r="C143" s="225" t="s">
        <v>266</v>
      </c>
      <c r="D143" s="225" t="s">
        <v>190</v>
      </c>
      <c r="E143" s="226" t="s">
        <v>267</v>
      </c>
      <c r="F143" s="227" t="s">
        <v>268</v>
      </c>
      <c r="G143" s="228" t="s">
        <v>172</v>
      </c>
      <c r="H143" s="229">
        <v>2</v>
      </c>
      <c r="I143" s="230"/>
      <c r="J143" s="231"/>
      <c r="K143" s="232">
        <f>ROUND(P143*H143,2)</f>
        <v>0</v>
      </c>
      <c r="L143" s="227" t="s">
        <v>144</v>
      </c>
      <c r="M143" s="233"/>
      <c r="N143" s="234" t="s">
        <v>23</v>
      </c>
      <c r="O143" s="214" t="s">
        <v>51</v>
      </c>
      <c r="P143" s="215">
        <f>I143+J143</f>
        <v>0</v>
      </c>
      <c r="Q143" s="215">
        <f>ROUND(I143*H143,2)</f>
        <v>0</v>
      </c>
      <c r="R143" s="215">
        <f>ROUND(J143*H143,2)</f>
        <v>0</v>
      </c>
      <c r="S143" s="84"/>
      <c r="T143" s="216">
        <f>S143*H143</f>
        <v>0</v>
      </c>
      <c r="U143" s="216">
        <v>0</v>
      </c>
      <c r="V143" s="216">
        <f>U143*H143</f>
        <v>0</v>
      </c>
      <c r="W143" s="216">
        <v>0</v>
      </c>
      <c r="X143" s="216">
        <f>W143*H143</f>
        <v>0</v>
      </c>
      <c r="Y143" s="217" t="s">
        <v>23</v>
      </c>
      <c r="Z143" s="38"/>
      <c r="AA143" s="38"/>
      <c r="AB143" s="38"/>
      <c r="AC143" s="38"/>
      <c r="AD143" s="38"/>
      <c r="AE143" s="38"/>
      <c r="AR143" s="218" t="s">
        <v>211</v>
      </c>
      <c r="AT143" s="218" t="s">
        <v>190</v>
      </c>
      <c r="AU143" s="218" t="s">
        <v>24</v>
      </c>
      <c r="AY143" s="17" t="s">
        <v>138</v>
      </c>
      <c r="BE143" s="219">
        <f>IF(O143="základní",K143,0)</f>
        <v>0</v>
      </c>
      <c r="BF143" s="219">
        <f>IF(O143="snížená",K143,0)</f>
        <v>0</v>
      </c>
      <c r="BG143" s="219">
        <f>IF(O143="zákl. přenesená",K143,0)</f>
        <v>0</v>
      </c>
      <c r="BH143" s="219">
        <f>IF(O143="sníž. přenesená",K143,0)</f>
        <v>0</v>
      </c>
      <c r="BI143" s="219">
        <f>IF(O143="nulová",K143,0)</f>
        <v>0</v>
      </c>
      <c r="BJ143" s="17" t="s">
        <v>24</v>
      </c>
      <c r="BK143" s="219">
        <f>ROUND(P143*H143,2)</f>
        <v>0</v>
      </c>
      <c r="BL143" s="17" t="s">
        <v>211</v>
      </c>
      <c r="BM143" s="218" t="s">
        <v>269</v>
      </c>
    </row>
    <row r="144" s="2" customFormat="1">
      <c r="A144" s="38"/>
      <c r="B144" s="39"/>
      <c r="C144" s="40"/>
      <c r="D144" s="220" t="s">
        <v>147</v>
      </c>
      <c r="E144" s="40"/>
      <c r="F144" s="221" t="s">
        <v>268</v>
      </c>
      <c r="G144" s="40"/>
      <c r="H144" s="40"/>
      <c r="I144" s="222"/>
      <c r="J144" s="222"/>
      <c r="K144" s="40"/>
      <c r="L144" s="40"/>
      <c r="M144" s="44"/>
      <c r="N144" s="223"/>
      <c r="O144" s="224"/>
      <c r="P144" s="84"/>
      <c r="Q144" s="84"/>
      <c r="R144" s="84"/>
      <c r="S144" s="84"/>
      <c r="T144" s="84"/>
      <c r="U144" s="84"/>
      <c r="V144" s="84"/>
      <c r="W144" s="84"/>
      <c r="X144" s="84"/>
      <c r="Y144" s="85"/>
      <c r="Z144" s="38"/>
      <c r="AA144" s="38"/>
      <c r="AB144" s="38"/>
      <c r="AC144" s="38"/>
      <c r="AD144" s="38"/>
      <c r="AE144" s="38"/>
      <c r="AT144" s="17" t="s">
        <v>147</v>
      </c>
      <c r="AU144" s="17" t="s">
        <v>24</v>
      </c>
    </row>
    <row r="145" s="2" customFormat="1" ht="24.15" customHeight="1">
      <c r="A145" s="38"/>
      <c r="B145" s="39"/>
      <c r="C145" s="206" t="s">
        <v>270</v>
      </c>
      <c r="D145" s="206" t="s">
        <v>140</v>
      </c>
      <c r="E145" s="207" t="s">
        <v>271</v>
      </c>
      <c r="F145" s="208" t="s">
        <v>272</v>
      </c>
      <c r="G145" s="209" t="s">
        <v>172</v>
      </c>
      <c r="H145" s="210">
        <v>2</v>
      </c>
      <c r="I145" s="211"/>
      <c r="J145" s="211"/>
      <c r="K145" s="212">
        <f>ROUND(P145*H145,2)</f>
        <v>0</v>
      </c>
      <c r="L145" s="208" t="s">
        <v>144</v>
      </c>
      <c r="M145" s="44"/>
      <c r="N145" s="213" t="s">
        <v>23</v>
      </c>
      <c r="O145" s="214" t="s">
        <v>51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84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6">
        <f>W145*H145</f>
        <v>0</v>
      </c>
      <c r="Y145" s="217" t="s">
        <v>23</v>
      </c>
      <c r="Z145" s="38"/>
      <c r="AA145" s="38"/>
      <c r="AB145" s="38"/>
      <c r="AC145" s="38"/>
      <c r="AD145" s="38"/>
      <c r="AE145" s="38"/>
      <c r="AR145" s="218" t="s">
        <v>145</v>
      </c>
      <c r="AT145" s="218" t="s">
        <v>140</v>
      </c>
      <c r="AU145" s="218" t="s">
        <v>24</v>
      </c>
      <c r="AY145" s="17" t="s">
        <v>138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7" t="s">
        <v>24</v>
      </c>
      <c r="BK145" s="219">
        <f>ROUND(P145*H145,2)</f>
        <v>0</v>
      </c>
      <c r="BL145" s="17" t="s">
        <v>145</v>
      </c>
      <c r="BM145" s="218" t="s">
        <v>273</v>
      </c>
    </row>
    <row r="146" s="2" customFormat="1">
      <c r="A146" s="38"/>
      <c r="B146" s="39"/>
      <c r="C146" s="40"/>
      <c r="D146" s="220" t="s">
        <v>147</v>
      </c>
      <c r="E146" s="40"/>
      <c r="F146" s="221" t="s">
        <v>272</v>
      </c>
      <c r="G146" s="40"/>
      <c r="H146" s="40"/>
      <c r="I146" s="222"/>
      <c r="J146" s="222"/>
      <c r="K146" s="40"/>
      <c r="L146" s="40"/>
      <c r="M146" s="44"/>
      <c r="N146" s="223"/>
      <c r="O146" s="224"/>
      <c r="P146" s="84"/>
      <c r="Q146" s="84"/>
      <c r="R146" s="84"/>
      <c r="S146" s="84"/>
      <c r="T146" s="84"/>
      <c r="U146" s="84"/>
      <c r="V146" s="84"/>
      <c r="W146" s="84"/>
      <c r="X146" s="84"/>
      <c r="Y146" s="85"/>
      <c r="Z146" s="38"/>
      <c r="AA146" s="38"/>
      <c r="AB146" s="38"/>
      <c r="AC146" s="38"/>
      <c r="AD146" s="38"/>
      <c r="AE146" s="38"/>
      <c r="AT146" s="17" t="s">
        <v>147</v>
      </c>
      <c r="AU146" s="17" t="s">
        <v>24</v>
      </c>
    </row>
    <row r="147" s="2" customFormat="1" ht="24.15" customHeight="1">
      <c r="A147" s="38"/>
      <c r="B147" s="39"/>
      <c r="C147" s="225" t="s">
        <v>274</v>
      </c>
      <c r="D147" s="225" t="s">
        <v>190</v>
      </c>
      <c r="E147" s="226" t="s">
        <v>275</v>
      </c>
      <c r="F147" s="227" t="s">
        <v>276</v>
      </c>
      <c r="G147" s="228" t="s">
        <v>172</v>
      </c>
      <c r="H147" s="229">
        <v>7</v>
      </c>
      <c r="I147" s="230"/>
      <c r="J147" s="231"/>
      <c r="K147" s="232">
        <f>ROUND(P147*H147,2)</f>
        <v>0</v>
      </c>
      <c r="L147" s="227" t="s">
        <v>144</v>
      </c>
      <c r="M147" s="233"/>
      <c r="N147" s="234" t="s">
        <v>23</v>
      </c>
      <c r="O147" s="214" t="s">
        <v>51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84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6">
        <f>W147*H147</f>
        <v>0</v>
      </c>
      <c r="Y147" s="217" t="s">
        <v>23</v>
      </c>
      <c r="Z147" s="38"/>
      <c r="AA147" s="38"/>
      <c r="AB147" s="38"/>
      <c r="AC147" s="38"/>
      <c r="AD147" s="38"/>
      <c r="AE147" s="38"/>
      <c r="AR147" s="218" t="s">
        <v>211</v>
      </c>
      <c r="AT147" s="218" t="s">
        <v>190</v>
      </c>
      <c r="AU147" s="218" t="s">
        <v>24</v>
      </c>
      <c r="AY147" s="17" t="s">
        <v>138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7" t="s">
        <v>24</v>
      </c>
      <c r="BK147" s="219">
        <f>ROUND(P147*H147,2)</f>
        <v>0</v>
      </c>
      <c r="BL147" s="17" t="s">
        <v>211</v>
      </c>
      <c r="BM147" s="218" t="s">
        <v>277</v>
      </c>
    </row>
    <row r="148" s="2" customFormat="1">
      <c r="A148" s="38"/>
      <c r="B148" s="39"/>
      <c r="C148" s="40"/>
      <c r="D148" s="220" t="s">
        <v>147</v>
      </c>
      <c r="E148" s="40"/>
      <c r="F148" s="221" t="s">
        <v>276</v>
      </c>
      <c r="G148" s="40"/>
      <c r="H148" s="40"/>
      <c r="I148" s="222"/>
      <c r="J148" s="222"/>
      <c r="K148" s="40"/>
      <c r="L148" s="40"/>
      <c r="M148" s="44"/>
      <c r="N148" s="223"/>
      <c r="O148" s="224"/>
      <c r="P148" s="84"/>
      <c r="Q148" s="84"/>
      <c r="R148" s="84"/>
      <c r="S148" s="84"/>
      <c r="T148" s="84"/>
      <c r="U148" s="84"/>
      <c r="V148" s="84"/>
      <c r="W148" s="84"/>
      <c r="X148" s="84"/>
      <c r="Y148" s="85"/>
      <c r="Z148" s="38"/>
      <c r="AA148" s="38"/>
      <c r="AB148" s="38"/>
      <c r="AC148" s="38"/>
      <c r="AD148" s="38"/>
      <c r="AE148" s="38"/>
      <c r="AT148" s="17" t="s">
        <v>147</v>
      </c>
      <c r="AU148" s="17" t="s">
        <v>24</v>
      </c>
    </row>
    <row r="149" s="2" customFormat="1" ht="24.15" customHeight="1">
      <c r="A149" s="38"/>
      <c r="B149" s="39"/>
      <c r="C149" s="206" t="s">
        <v>278</v>
      </c>
      <c r="D149" s="206" t="s">
        <v>140</v>
      </c>
      <c r="E149" s="207" t="s">
        <v>279</v>
      </c>
      <c r="F149" s="208" t="s">
        <v>280</v>
      </c>
      <c r="G149" s="209" t="s">
        <v>172</v>
      </c>
      <c r="H149" s="210">
        <v>7</v>
      </c>
      <c r="I149" s="211"/>
      <c r="J149" s="211"/>
      <c r="K149" s="212">
        <f>ROUND(P149*H149,2)</f>
        <v>0</v>
      </c>
      <c r="L149" s="208" t="s">
        <v>144</v>
      </c>
      <c r="M149" s="44"/>
      <c r="N149" s="213" t="s">
        <v>23</v>
      </c>
      <c r="O149" s="214" t="s">
        <v>51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84"/>
      <c r="T149" s="216">
        <f>S149*H149</f>
        <v>0</v>
      </c>
      <c r="U149" s="216">
        <v>0</v>
      </c>
      <c r="V149" s="216">
        <f>U149*H149</f>
        <v>0</v>
      </c>
      <c r="W149" s="216">
        <v>0</v>
      </c>
      <c r="X149" s="216">
        <f>W149*H149</f>
        <v>0</v>
      </c>
      <c r="Y149" s="217" t="s">
        <v>23</v>
      </c>
      <c r="Z149" s="38"/>
      <c r="AA149" s="38"/>
      <c r="AB149" s="38"/>
      <c r="AC149" s="38"/>
      <c r="AD149" s="38"/>
      <c r="AE149" s="38"/>
      <c r="AR149" s="218" t="s">
        <v>145</v>
      </c>
      <c r="AT149" s="218" t="s">
        <v>140</v>
      </c>
      <c r="AU149" s="218" t="s">
        <v>24</v>
      </c>
      <c r="AY149" s="17" t="s">
        <v>138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7" t="s">
        <v>24</v>
      </c>
      <c r="BK149" s="219">
        <f>ROUND(P149*H149,2)</f>
        <v>0</v>
      </c>
      <c r="BL149" s="17" t="s">
        <v>145</v>
      </c>
      <c r="BM149" s="218" t="s">
        <v>281</v>
      </c>
    </row>
    <row r="150" s="2" customFormat="1">
      <c r="A150" s="38"/>
      <c r="B150" s="39"/>
      <c r="C150" s="40"/>
      <c r="D150" s="220" t="s">
        <v>147</v>
      </c>
      <c r="E150" s="40"/>
      <c r="F150" s="221" t="s">
        <v>282</v>
      </c>
      <c r="G150" s="40"/>
      <c r="H150" s="40"/>
      <c r="I150" s="222"/>
      <c r="J150" s="222"/>
      <c r="K150" s="40"/>
      <c r="L150" s="40"/>
      <c r="M150" s="44"/>
      <c r="N150" s="236"/>
      <c r="O150" s="237"/>
      <c r="P150" s="238"/>
      <c r="Q150" s="238"/>
      <c r="R150" s="238"/>
      <c r="S150" s="238"/>
      <c r="T150" s="238"/>
      <c r="U150" s="238"/>
      <c r="V150" s="238"/>
      <c r="W150" s="238"/>
      <c r="X150" s="238"/>
      <c r="Y150" s="239"/>
      <c r="Z150" s="38"/>
      <c r="AA150" s="38"/>
      <c r="AB150" s="38"/>
      <c r="AC150" s="38"/>
      <c r="AD150" s="38"/>
      <c r="AE150" s="38"/>
      <c r="AT150" s="17" t="s">
        <v>147</v>
      </c>
      <c r="AU150" s="17" t="s">
        <v>24</v>
      </c>
    </row>
    <row r="151" s="2" customFormat="1" ht="6.96" customHeight="1">
      <c r="A151" s="38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44"/>
      <c r="N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NBxXCcvrJ19WnKzpdGJeGAgOemV0SpovoCnxK0g1YPSgRcl1586YMheadTm3GDzXOfkTT42rLD56Lwh/9Txlig==" hashValue="ah/dONAmxF8mfdBDu5JcgZEpd8br2f3lLcJZGyk42haj/IrSOns5UrdTsT5V2EEjqUvWUScU5pKidessvbLedg==" algorithmName="SHA-512" password="CC35"/>
  <autoFilter ref="C84:L150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90</v>
      </c>
    </row>
    <row r="4" s="1" customFormat="1" ht="24.96" customHeight="1">
      <c r="B4" s="20"/>
      <c r="D4" s="131" t="s">
        <v>102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Oprava NV Grygov - Blatec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103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283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20</v>
      </c>
      <c r="E11" s="38"/>
      <c r="F11" s="137" t="s">
        <v>23</v>
      </c>
      <c r="G11" s="38"/>
      <c r="H11" s="38"/>
      <c r="I11" s="133" t="s">
        <v>22</v>
      </c>
      <c r="J11" s="137" t="s">
        <v>23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25</v>
      </c>
      <c r="E12" s="38"/>
      <c r="F12" s="137" t="s">
        <v>284</v>
      </c>
      <c r="G12" s="38"/>
      <c r="H12" s="38"/>
      <c r="I12" s="133" t="s">
        <v>27</v>
      </c>
      <c r="J12" s="138" t="str">
        <f>'Rekapitulace stavby'!AN8</f>
        <v>11. 1. 2019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31</v>
      </c>
      <c r="E14" s="38"/>
      <c r="F14" s="38"/>
      <c r="G14" s="38"/>
      <c r="H14" s="38"/>
      <c r="I14" s="133" t="s">
        <v>32</v>
      </c>
      <c r="J14" s="137" t="str">
        <f>IF('Rekapitulace stavby'!AN10="","",'Rekapitulace stavby'!AN10)</f>
        <v>70994234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tr">
        <f>IF('Rekapitulace stavby'!E11="","",'Rekapitulace stavby'!E11)</f>
        <v>SŽ s.o., Oblastní ředitelství Ostrava</v>
      </c>
      <c r="F15" s="38"/>
      <c r="G15" s="38"/>
      <c r="H15" s="38"/>
      <c r="I15" s="133" t="s">
        <v>35</v>
      </c>
      <c r="J15" s="137" t="str">
        <f>IF('Rekapitulace stavby'!AN11="","",'Rekapitulace stavby'!AN11)</f>
        <v>CZ70994234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37</v>
      </c>
      <c r="E17" s="38"/>
      <c r="F17" s="38"/>
      <c r="G17" s="38"/>
      <c r="H17" s="38"/>
      <c r="I17" s="133" t="s">
        <v>32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35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39</v>
      </c>
      <c r="E20" s="38"/>
      <c r="F20" s="38"/>
      <c r="G20" s="38"/>
      <c r="H20" s="38"/>
      <c r="I20" s="133" t="s">
        <v>32</v>
      </c>
      <c r="J20" s="137" t="str">
        <f>IF('Rekapitulace stavby'!AN16="","",'Rekapitulace stavby'!AN16)</f>
        <v>46617906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tr">
        <f>IF('Rekapitulace stavby'!E17="","",'Rekapitulace stavby'!E17)</f>
        <v>Vladimír Kamarád</v>
      </c>
      <c r="F21" s="38"/>
      <c r="G21" s="38"/>
      <c r="H21" s="38"/>
      <c r="I21" s="133" t="s">
        <v>35</v>
      </c>
      <c r="J21" s="137" t="str">
        <f>IF('Rekapitulace stavby'!AN17="","",'Rekapitulace stavby'!AN17)</f>
        <v>CZ480219401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43</v>
      </c>
      <c r="E23" s="38"/>
      <c r="F23" s="38"/>
      <c r="G23" s="38"/>
      <c r="H23" s="38"/>
      <c r="I23" s="133" t="s">
        <v>32</v>
      </c>
      <c r="J23" s="137" t="str">
        <f>IF('Rekapitulace stavby'!AN19="","",'Rekapitulace stavby'!AN19)</f>
        <v>46617906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tr">
        <f>IF('Rekapitulace stavby'!E20="","",'Rekapitulace stavby'!E20)</f>
        <v>Vladimír Kamarád</v>
      </c>
      <c r="F24" s="38"/>
      <c r="G24" s="38"/>
      <c r="H24" s="38"/>
      <c r="I24" s="133" t="s">
        <v>35</v>
      </c>
      <c r="J24" s="137" t="str">
        <f>IF('Rekapitulace stavby'!AN20="","",'Rekapitulace stavby'!AN20)</f>
        <v>CZ480219401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44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23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106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107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46</v>
      </c>
      <c r="E32" s="38"/>
      <c r="F32" s="38"/>
      <c r="G32" s="38"/>
      <c r="H32" s="38"/>
      <c r="I32" s="38"/>
      <c r="J32" s="38"/>
      <c r="K32" s="146">
        <f>ROUND(K83,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48</v>
      </c>
      <c r="G34" s="38"/>
      <c r="H34" s="38"/>
      <c r="I34" s="147" t="s">
        <v>47</v>
      </c>
      <c r="J34" s="38"/>
      <c r="K34" s="147" t="s">
        <v>49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50</v>
      </c>
      <c r="E35" s="133" t="s">
        <v>51</v>
      </c>
      <c r="F35" s="144">
        <f>ROUND((SUM(BE83:BE101)),  2)</f>
        <v>0</v>
      </c>
      <c r="G35" s="38"/>
      <c r="H35" s="38"/>
      <c r="I35" s="149">
        <v>0.20999999999999999</v>
      </c>
      <c r="J35" s="38"/>
      <c r="K35" s="144">
        <f>ROUND(((SUM(BE83:BE101))*I35),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52</v>
      </c>
      <c r="F36" s="144">
        <f>ROUND((SUM(BF83:BF101)),  2)</f>
        <v>0</v>
      </c>
      <c r="G36" s="38"/>
      <c r="H36" s="38"/>
      <c r="I36" s="149">
        <v>0.14999999999999999</v>
      </c>
      <c r="J36" s="38"/>
      <c r="K36" s="144">
        <f>ROUND(((SUM(BF83:BF101))*I36),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53</v>
      </c>
      <c r="F37" s="144">
        <f>ROUND((SUM(BG83:BG101)),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54</v>
      </c>
      <c r="F38" s="144">
        <f>ROUND((SUM(BH83:BH101)),  2)</f>
        <v>0</v>
      </c>
      <c r="G38" s="38"/>
      <c r="H38" s="38"/>
      <c r="I38" s="149">
        <v>0.14999999999999999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55</v>
      </c>
      <c r="F39" s="144">
        <f>ROUND((SUM(BI83:BI101)),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56</v>
      </c>
      <c r="E41" s="152"/>
      <c r="F41" s="152"/>
      <c r="G41" s="153" t="s">
        <v>57</v>
      </c>
      <c r="H41" s="154" t="s">
        <v>58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108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Oprava NV Grygov - Blatec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103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02.1 - Zemní práce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25</v>
      </c>
      <c r="D54" s="40"/>
      <c r="E54" s="40"/>
      <c r="F54" s="27" t="str">
        <f>F12</f>
        <v xml:space="preserve"> </v>
      </c>
      <c r="G54" s="40"/>
      <c r="H54" s="40"/>
      <c r="I54" s="32" t="s">
        <v>27</v>
      </c>
      <c r="J54" s="72" t="str">
        <f>IF(J12="","",J12)</f>
        <v>11. 1. 2019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5.15" customHeight="1">
      <c r="A56" s="38"/>
      <c r="B56" s="39"/>
      <c r="C56" s="32" t="s">
        <v>31</v>
      </c>
      <c r="D56" s="40"/>
      <c r="E56" s="40"/>
      <c r="F56" s="27" t="str">
        <f>E15</f>
        <v>SŽ s.o., Oblastní ředitelství Ostrava</v>
      </c>
      <c r="G56" s="40"/>
      <c r="H56" s="40"/>
      <c r="I56" s="32" t="s">
        <v>39</v>
      </c>
      <c r="J56" s="36" t="str">
        <f>E21</f>
        <v>Vladimír Kamarád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5.15" customHeight="1">
      <c r="A57" s="38"/>
      <c r="B57" s="39"/>
      <c r="C57" s="32" t="s">
        <v>37</v>
      </c>
      <c r="D57" s="40"/>
      <c r="E57" s="40"/>
      <c r="F57" s="27" t="str">
        <f>IF(E18="","",E18)</f>
        <v>Vyplň údaj</v>
      </c>
      <c r="G57" s="40"/>
      <c r="H57" s="40"/>
      <c r="I57" s="32" t="s">
        <v>43</v>
      </c>
      <c r="J57" s="36" t="str">
        <f>E24</f>
        <v>Vladimír Kamarád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109</v>
      </c>
      <c r="D59" s="163"/>
      <c r="E59" s="163"/>
      <c r="F59" s="163"/>
      <c r="G59" s="163"/>
      <c r="H59" s="163"/>
      <c r="I59" s="164" t="s">
        <v>110</v>
      </c>
      <c r="J59" s="164" t="s">
        <v>111</v>
      </c>
      <c r="K59" s="164" t="s">
        <v>112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80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113</v>
      </c>
    </row>
    <row r="62" s="9" customFormat="1" ht="24.96" customHeight="1">
      <c r="A62" s="9"/>
      <c r="B62" s="166"/>
      <c r="C62" s="167"/>
      <c r="D62" s="168" t="s">
        <v>285</v>
      </c>
      <c r="E62" s="169"/>
      <c r="F62" s="169"/>
      <c r="G62" s="169"/>
      <c r="H62" s="169"/>
      <c r="I62" s="170">
        <f>Q84</f>
        <v>0</v>
      </c>
      <c r="J62" s="170">
        <f>R84</f>
        <v>0</v>
      </c>
      <c r="K62" s="170">
        <f>K84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286</v>
      </c>
      <c r="E63" s="175"/>
      <c r="F63" s="175"/>
      <c r="G63" s="175"/>
      <c r="H63" s="175"/>
      <c r="I63" s="176">
        <f>Q85</f>
        <v>0</v>
      </c>
      <c r="J63" s="176">
        <f>R85</f>
        <v>0</v>
      </c>
      <c r="K63" s="176">
        <f>K85</f>
        <v>0</v>
      </c>
      <c r="L63" s="173"/>
      <c r="M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118</v>
      </c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Oprava NV Grygov - Blatec</v>
      </c>
      <c r="F73" s="32"/>
      <c r="G73" s="32"/>
      <c r="H73" s="32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103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02.1 - Zemní práce</v>
      </c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25</v>
      </c>
      <c r="D77" s="40"/>
      <c r="E77" s="40"/>
      <c r="F77" s="27" t="str">
        <f>F12</f>
        <v xml:space="preserve"> </v>
      </c>
      <c r="G77" s="40"/>
      <c r="H77" s="40"/>
      <c r="I77" s="32" t="s">
        <v>27</v>
      </c>
      <c r="J77" s="72" t="str">
        <f>IF(J12="","",J12)</f>
        <v>11. 1. 2019</v>
      </c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E15</f>
        <v>SŽ s.o., Oblastní ředitelství Ostrava</v>
      </c>
      <c r="G79" s="40"/>
      <c r="H79" s="40"/>
      <c r="I79" s="32" t="s">
        <v>39</v>
      </c>
      <c r="J79" s="36" t="str">
        <f>E21</f>
        <v>Vladimír Kamarád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37</v>
      </c>
      <c r="D80" s="40"/>
      <c r="E80" s="40"/>
      <c r="F80" s="27" t="str">
        <f>IF(E18="","",E18)</f>
        <v>Vyplň údaj</v>
      </c>
      <c r="G80" s="40"/>
      <c r="H80" s="40"/>
      <c r="I80" s="32" t="s">
        <v>43</v>
      </c>
      <c r="J80" s="36" t="str">
        <f>E24</f>
        <v>Vladimír Kamarád</v>
      </c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8"/>
      <c r="B82" s="179"/>
      <c r="C82" s="180" t="s">
        <v>119</v>
      </c>
      <c r="D82" s="181" t="s">
        <v>65</v>
      </c>
      <c r="E82" s="181" t="s">
        <v>61</v>
      </c>
      <c r="F82" s="181" t="s">
        <v>62</v>
      </c>
      <c r="G82" s="181" t="s">
        <v>120</v>
      </c>
      <c r="H82" s="181" t="s">
        <v>121</v>
      </c>
      <c r="I82" s="181" t="s">
        <v>122</v>
      </c>
      <c r="J82" s="181" t="s">
        <v>123</v>
      </c>
      <c r="K82" s="181" t="s">
        <v>112</v>
      </c>
      <c r="L82" s="182" t="s">
        <v>124</v>
      </c>
      <c r="M82" s="183"/>
      <c r="N82" s="92" t="s">
        <v>23</v>
      </c>
      <c r="O82" s="93" t="s">
        <v>50</v>
      </c>
      <c r="P82" s="93" t="s">
        <v>125</v>
      </c>
      <c r="Q82" s="93" t="s">
        <v>126</v>
      </c>
      <c r="R82" s="93" t="s">
        <v>127</v>
      </c>
      <c r="S82" s="93" t="s">
        <v>128</v>
      </c>
      <c r="T82" s="93" t="s">
        <v>129</v>
      </c>
      <c r="U82" s="93" t="s">
        <v>130</v>
      </c>
      <c r="V82" s="93" t="s">
        <v>131</v>
      </c>
      <c r="W82" s="93" t="s">
        <v>132</v>
      </c>
      <c r="X82" s="93" t="s">
        <v>133</v>
      </c>
      <c r="Y82" s="94" t="s">
        <v>134</v>
      </c>
      <c r="Z82" s="178"/>
      <c r="AA82" s="178"/>
      <c r="AB82" s="178"/>
      <c r="AC82" s="178"/>
      <c r="AD82" s="178"/>
      <c r="AE82" s="178"/>
    </row>
    <row r="83" s="2" customFormat="1" ht="22.8" customHeight="1">
      <c r="A83" s="38"/>
      <c r="B83" s="39"/>
      <c r="C83" s="99" t="s">
        <v>135</v>
      </c>
      <c r="D83" s="40"/>
      <c r="E83" s="40"/>
      <c r="F83" s="40"/>
      <c r="G83" s="40"/>
      <c r="H83" s="40"/>
      <c r="I83" s="40"/>
      <c r="J83" s="40"/>
      <c r="K83" s="184">
        <f>BK83</f>
        <v>0</v>
      </c>
      <c r="L83" s="40"/>
      <c r="M83" s="44"/>
      <c r="N83" s="95"/>
      <c r="O83" s="185"/>
      <c r="P83" s="96"/>
      <c r="Q83" s="186">
        <f>Q84</f>
        <v>0</v>
      </c>
      <c r="R83" s="186">
        <f>R84</f>
        <v>0</v>
      </c>
      <c r="S83" s="96"/>
      <c r="T83" s="187">
        <f>T84</f>
        <v>0</v>
      </c>
      <c r="U83" s="96"/>
      <c r="V83" s="187">
        <f>V84</f>
        <v>0</v>
      </c>
      <c r="W83" s="96"/>
      <c r="X83" s="187">
        <f>X84</f>
        <v>0</v>
      </c>
      <c r="Y83" s="97"/>
      <c r="Z83" s="38"/>
      <c r="AA83" s="38"/>
      <c r="AB83" s="38"/>
      <c r="AC83" s="38"/>
      <c r="AD83" s="38"/>
      <c r="AE83" s="38"/>
      <c r="AT83" s="17" t="s">
        <v>81</v>
      </c>
      <c r="AU83" s="17" t="s">
        <v>113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81</v>
      </c>
      <c r="E84" s="192" t="s">
        <v>190</v>
      </c>
      <c r="F84" s="192" t="s">
        <v>287</v>
      </c>
      <c r="G84" s="190"/>
      <c r="H84" s="190"/>
      <c r="I84" s="193"/>
      <c r="J84" s="193"/>
      <c r="K84" s="194">
        <f>BK84</f>
        <v>0</v>
      </c>
      <c r="L84" s="190"/>
      <c r="M84" s="195"/>
      <c r="N84" s="196"/>
      <c r="O84" s="197"/>
      <c r="P84" s="197"/>
      <c r="Q84" s="198">
        <f>Q85</f>
        <v>0</v>
      </c>
      <c r="R84" s="198">
        <f>R85</f>
        <v>0</v>
      </c>
      <c r="S84" s="197"/>
      <c r="T84" s="199">
        <f>T85</f>
        <v>0</v>
      </c>
      <c r="U84" s="197"/>
      <c r="V84" s="199">
        <f>V85</f>
        <v>0</v>
      </c>
      <c r="W84" s="197"/>
      <c r="X84" s="199">
        <f>X85</f>
        <v>0</v>
      </c>
      <c r="Y84" s="200"/>
      <c r="Z84" s="12"/>
      <c r="AA84" s="12"/>
      <c r="AB84" s="12"/>
      <c r="AC84" s="12"/>
      <c r="AD84" s="12"/>
      <c r="AE84" s="12"/>
      <c r="AR84" s="201" t="s">
        <v>288</v>
      </c>
      <c r="AT84" s="202" t="s">
        <v>81</v>
      </c>
      <c r="AU84" s="202" t="s">
        <v>82</v>
      </c>
      <c r="AY84" s="201" t="s">
        <v>138</v>
      </c>
      <c r="BK84" s="203">
        <f>BK85</f>
        <v>0</v>
      </c>
    </row>
    <row r="85" s="12" customFormat="1" ht="22.8" customHeight="1">
      <c r="A85" s="12"/>
      <c r="B85" s="189"/>
      <c r="C85" s="190"/>
      <c r="D85" s="191" t="s">
        <v>81</v>
      </c>
      <c r="E85" s="204" t="s">
        <v>289</v>
      </c>
      <c r="F85" s="204" t="s">
        <v>290</v>
      </c>
      <c r="G85" s="190"/>
      <c r="H85" s="190"/>
      <c r="I85" s="193"/>
      <c r="J85" s="193"/>
      <c r="K85" s="205">
        <f>BK85</f>
        <v>0</v>
      </c>
      <c r="L85" s="190"/>
      <c r="M85" s="195"/>
      <c r="N85" s="196"/>
      <c r="O85" s="197"/>
      <c r="P85" s="197"/>
      <c r="Q85" s="198">
        <f>SUM(Q86:Q101)</f>
        <v>0</v>
      </c>
      <c r="R85" s="198">
        <f>SUM(R86:R101)</f>
        <v>0</v>
      </c>
      <c r="S85" s="197"/>
      <c r="T85" s="199">
        <f>SUM(T86:T101)</f>
        <v>0</v>
      </c>
      <c r="U85" s="197"/>
      <c r="V85" s="199">
        <f>SUM(V86:V101)</f>
        <v>0</v>
      </c>
      <c r="W85" s="197"/>
      <c r="X85" s="199">
        <f>SUM(X86:X101)</f>
        <v>0</v>
      </c>
      <c r="Y85" s="200"/>
      <c r="Z85" s="12"/>
      <c r="AA85" s="12"/>
      <c r="AB85" s="12"/>
      <c r="AC85" s="12"/>
      <c r="AD85" s="12"/>
      <c r="AE85" s="12"/>
      <c r="AR85" s="201" t="s">
        <v>288</v>
      </c>
      <c r="AT85" s="202" t="s">
        <v>81</v>
      </c>
      <c r="AU85" s="202" t="s">
        <v>24</v>
      </c>
      <c r="AY85" s="201" t="s">
        <v>138</v>
      </c>
      <c r="BK85" s="203">
        <f>SUM(BK86:BK101)</f>
        <v>0</v>
      </c>
    </row>
    <row r="86" s="2" customFormat="1" ht="37.8" customHeight="1">
      <c r="A86" s="38"/>
      <c r="B86" s="39"/>
      <c r="C86" s="206" t="s">
        <v>24</v>
      </c>
      <c r="D86" s="206" t="s">
        <v>140</v>
      </c>
      <c r="E86" s="207" t="s">
        <v>291</v>
      </c>
      <c r="F86" s="208" t="s">
        <v>292</v>
      </c>
      <c r="G86" s="209" t="s">
        <v>196</v>
      </c>
      <c r="H86" s="210">
        <v>5</v>
      </c>
      <c r="I86" s="211"/>
      <c r="J86" s="211"/>
      <c r="K86" s="212">
        <f>ROUND(P86*H86,2)</f>
        <v>0</v>
      </c>
      <c r="L86" s="208" t="s">
        <v>293</v>
      </c>
      <c r="M86" s="44"/>
      <c r="N86" s="213" t="s">
        <v>23</v>
      </c>
      <c r="O86" s="214" t="s">
        <v>51</v>
      </c>
      <c r="P86" s="215">
        <f>I86+J86</f>
        <v>0</v>
      </c>
      <c r="Q86" s="215">
        <f>ROUND(I86*H86,2)</f>
        <v>0</v>
      </c>
      <c r="R86" s="215">
        <f>ROUND(J86*H86,2)</f>
        <v>0</v>
      </c>
      <c r="S86" s="84"/>
      <c r="T86" s="216">
        <f>S86*H86</f>
        <v>0</v>
      </c>
      <c r="U86" s="216">
        <v>0</v>
      </c>
      <c r="V86" s="216">
        <f>U86*H86</f>
        <v>0</v>
      </c>
      <c r="W86" s="216">
        <v>0</v>
      </c>
      <c r="X86" s="216">
        <f>W86*H86</f>
        <v>0</v>
      </c>
      <c r="Y86" s="217" t="s">
        <v>23</v>
      </c>
      <c r="Z86" s="38"/>
      <c r="AA86" s="38"/>
      <c r="AB86" s="38"/>
      <c r="AC86" s="38"/>
      <c r="AD86" s="38"/>
      <c r="AE86" s="38"/>
      <c r="AR86" s="218" t="s">
        <v>294</v>
      </c>
      <c r="AT86" s="218" t="s">
        <v>140</v>
      </c>
      <c r="AU86" s="218" t="s">
        <v>90</v>
      </c>
      <c r="AY86" s="17" t="s">
        <v>138</v>
      </c>
      <c r="BE86" s="219">
        <f>IF(O86="základní",K86,0)</f>
        <v>0</v>
      </c>
      <c r="BF86" s="219">
        <f>IF(O86="snížená",K86,0)</f>
        <v>0</v>
      </c>
      <c r="BG86" s="219">
        <f>IF(O86="zákl. přenesená",K86,0)</f>
        <v>0</v>
      </c>
      <c r="BH86" s="219">
        <f>IF(O86="sníž. přenesená",K86,0)</f>
        <v>0</v>
      </c>
      <c r="BI86" s="219">
        <f>IF(O86="nulová",K86,0)</f>
        <v>0</v>
      </c>
      <c r="BJ86" s="17" t="s">
        <v>24</v>
      </c>
      <c r="BK86" s="219">
        <f>ROUND(P86*H86,2)</f>
        <v>0</v>
      </c>
      <c r="BL86" s="17" t="s">
        <v>294</v>
      </c>
      <c r="BM86" s="218" t="s">
        <v>90</v>
      </c>
    </row>
    <row r="87" s="2" customFormat="1">
      <c r="A87" s="38"/>
      <c r="B87" s="39"/>
      <c r="C87" s="40"/>
      <c r="D87" s="220" t="s">
        <v>147</v>
      </c>
      <c r="E87" s="40"/>
      <c r="F87" s="221" t="s">
        <v>292</v>
      </c>
      <c r="G87" s="40"/>
      <c r="H87" s="40"/>
      <c r="I87" s="222"/>
      <c r="J87" s="222"/>
      <c r="K87" s="40"/>
      <c r="L87" s="40"/>
      <c r="M87" s="44"/>
      <c r="N87" s="223"/>
      <c r="O87" s="224"/>
      <c r="P87" s="84"/>
      <c r="Q87" s="84"/>
      <c r="R87" s="84"/>
      <c r="S87" s="84"/>
      <c r="T87" s="84"/>
      <c r="U87" s="84"/>
      <c r="V87" s="84"/>
      <c r="W87" s="84"/>
      <c r="X87" s="84"/>
      <c r="Y87" s="85"/>
      <c r="Z87" s="38"/>
      <c r="AA87" s="38"/>
      <c r="AB87" s="38"/>
      <c r="AC87" s="38"/>
      <c r="AD87" s="38"/>
      <c r="AE87" s="38"/>
      <c r="AT87" s="17" t="s">
        <v>147</v>
      </c>
      <c r="AU87" s="17" t="s">
        <v>90</v>
      </c>
    </row>
    <row r="88" s="2" customFormat="1">
      <c r="A88" s="38"/>
      <c r="B88" s="39"/>
      <c r="C88" s="40"/>
      <c r="D88" s="240" t="s">
        <v>295</v>
      </c>
      <c r="E88" s="40"/>
      <c r="F88" s="241" t="s">
        <v>296</v>
      </c>
      <c r="G88" s="40"/>
      <c r="H88" s="40"/>
      <c r="I88" s="222"/>
      <c r="J88" s="222"/>
      <c r="K88" s="40"/>
      <c r="L88" s="40"/>
      <c r="M88" s="44"/>
      <c r="N88" s="223"/>
      <c r="O88" s="224"/>
      <c r="P88" s="84"/>
      <c r="Q88" s="84"/>
      <c r="R88" s="84"/>
      <c r="S88" s="84"/>
      <c r="T88" s="84"/>
      <c r="U88" s="84"/>
      <c r="V88" s="84"/>
      <c r="W88" s="84"/>
      <c r="X88" s="84"/>
      <c r="Y88" s="85"/>
      <c r="Z88" s="38"/>
      <c r="AA88" s="38"/>
      <c r="AB88" s="38"/>
      <c r="AC88" s="38"/>
      <c r="AD88" s="38"/>
      <c r="AE88" s="38"/>
      <c r="AT88" s="17" t="s">
        <v>295</v>
      </c>
      <c r="AU88" s="17" t="s">
        <v>90</v>
      </c>
    </row>
    <row r="89" s="2" customFormat="1" ht="24.15" customHeight="1">
      <c r="A89" s="38"/>
      <c r="B89" s="39"/>
      <c r="C89" s="206" t="s">
        <v>175</v>
      </c>
      <c r="D89" s="206" t="s">
        <v>140</v>
      </c>
      <c r="E89" s="207" t="s">
        <v>297</v>
      </c>
      <c r="F89" s="208" t="s">
        <v>298</v>
      </c>
      <c r="G89" s="209" t="s">
        <v>154</v>
      </c>
      <c r="H89" s="210">
        <v>0.56000000000000005</v>
      </c>
      <c r="I89" s="211"/>
      <c r="J89" s="211"/>
      <c r="K89" s="212">
        <f>ROUND(P89*H89,2)</f>
        <v>0</v>
      </c>
      <c r="L89" s="208" t="s">
        <v>293</v>
      </c>
      <c r="M89" s="44"/>
      <c r="N89" s="213" t="s">
        <v>23</v>
      </c>
      <c r="O89" s="214" t="s">
        <v>51</v>
      </c>
      <c r="P89" s="215">
        <f>I89+J89</f>
        <v>0</v>
      </c>
      <c r="Q89" s="215">
        <f>ROUND(I89*H89,2)</f>
        <v>0</v>
      </c>
      <c r="R89" s="215">
        <f>ROUND(J89*H89,2)</f>
        <v>0</v>
      </c>
      <c r="S89" s="84"/>
      <c r="T89" s="216">
        <f>S89*H89</f>
        <v>0</v>
      </c>
      <c r="U89" s="216">
        <v>0</v>
      </c>
      <c r="V89" s="216">
        <f>U89*H89</f>
        <v>0</v>
      </c>
      <c r="W89" s="216">
        <v>0</v>
      </c>
      <c r="X89" s="216">
        <f>W89*H89</f>
        <v>0</v>
      </c>
      <c r="Y89" s="217" t="s">
        <v>23</v>
      </c>
      <c r="Z89" s="38"/>
      <c r="AA89" s="38"/>
      <c r="AB89" s="38"/>
      <c r="AC89" s="38"/>
      <c r="AD89" s="38"/>
      <c r="AE89" s="38"/>
      <c r="AR89" s="218" t="s">
        <v>294</v>
      </c>
      <c r="AT89" s="218" t="s">
        <v>140</v>
      </c>
      <c r="AU89" s="218" t="s">
        <v>90</v>
      </c>
      <c r="AY89" s="17" t="s">
        <v>138</v>
      </c>
      <c r="BE89" s="219">
        <f>IF(O89="základní",K89,0)</f>
        <v>0</v>
      </c>
      <c r="BF89" s="219">
        <f>IF(O89="snížená",K89,0)</f>
        <v>0</v>
      </c>
      <c r="BG89" s="219">
        <f>IF(O89="zákl. přenesená",K89,0)</f>
        <v>0</v>
      </c>
      <c r="BH89" s="219">
        <f>IF(O89="sníž. přenesená",K89,0)</f>
        <v>0</v>
      </c>
      <c r="BI89" s="219">
        <f>IF(O89="nulová",K89,0)</f>
        <v>0</v>
      </c>
      <c r="BJ89" s="17" t="s">
        <v>24</v>
      </c>
      <c r="BK89" s="219">
        <f>ROUND(P89*H89,2)</f>
        <v>0</v>
      </c>
      <c r="BL89" s="17" t="s">
        <v>294</v>
      </c>
      <c r="BM89" s="218" t="s">
        <v>139</v>
      </c>
    </row>
    <row r="90" s="2" customFormat="1">
      <c r="A90" s="38"/>
      <c r="B90" s="39"/>
      <c r="C90" s="40"/>
      <c r="D90" s="220" t="s">
        <v>147</v>
      </c>
      <c r="E90" s="40"/>
      <c r="F90" s="221" t="s">
        <v>298</v>
      </c>
      <c r="G90" s="40"/>
      <c r="H90" s="40"/>
      <c r="I90" s="222"/>
      <c r="J90" s="222"/>
      <c r="K90" s="40"/>
      <c r="L90" s="40"/>
      <c r="M90" s="44"/>
      <c r="N90" s="223"/>
      <c r="O90" s="224"/>
      <c r="P90" s="84"/>
      <c r="Q90" s="84"/>
      <c r="R90" s="84"/>
      <c r="S90" s="84"/>
      <c r="T90" s="84"/>
      <c r="U90" s="84"/>
      <c r="V90" s="84"/>
      <c r="W90" s="84"/>
      <c r="X90" s="84"/>
      <c r="Y90" s="85"/>
      <c r="Z90" s="38"/>
      <c r="AA90" s="38"/>
      <c r="AB90" s="38"/>
      <c r="AC90" s="38"/>
      <c r="AD90" s="38"/>
      <c r="AE90" s="38"/>
      <c r="AT90" s="17" t="s">
        <v>147</v>
      </c>
      <c r="AU90" s="17" t="s">
        <v>90</v>
      </c>
    </row>
    <row r="91" s="2" customFormat="1">
      <c r="A91" s="38"/>
      <c r="B91" s="39"/>
      <c r="C91" s="40"/>
      <c r="D91" s="240" t="s">
        <v>295</v>
      </c>
      <c r="E91" s="40"/>
      <c r="F91" s="241" t="s">
        <v>299</v>
      </c>
      <c r="G91" s="40"/>
      <c r="H91" s="40"/>
      <c r="I91" s="222"/>
      <c r="J91" s="222"/>
      <c r="K91" s="40"/>
      <c r="L91" s="40"/>
      <c r="M91" s="44"/>
      <c r="N91" s="223"/>
      <c r="O91" s="224"/>
      <c r="P91" s="84"/>
      <c r="Q91" s="84"/>
      <c r="R91" s="84"/>
      <c r="S91" s="84"/>
      <c r="T91" s="84"/>
      <c r="U91" s="84"/>
      <c r="V91" s="84"/>
      <c r="W91" s="84"/>
      <c r="X91" s="84"/>
      <c r="Y91" s="85"/>
      <c r="Z91" s="38"/>
      <c r="AA91" s="38"/>
      <c r="AB91" s="38"/>
      <c r="AC91" s="38"/>
      <c r="AD91" s="38"/>
      <c r="AE91" s="38"/>
      <c r="AT91" s="17" t="s">
        <v>295</v>
      </c>
      <c r="AU91" s="17" t="s">
        <v>90</v>
      </c>
    </row>
    <row r="92" s="2" customFormat="1">
      <c r="A92" s="38"/>
      <c r="B92" s="39"/>
      <c r="C92" s="40"/>
      <c r="D92" s="220" t="s">
        <v>256</v>
      </c>
      <c r="E92" s="40"/>
      <c r="F92" s="235" t="s">
        <v>300</v>
      </c>
      <c r="G92" s="40"/>
      <c r="H92" s="40"/>
      <c r="I92" s="222"/>
      <c r="J92" s="222"/>
      <c r="K92" s="40"/>
      <c r="L92" s="40"/>
      <c r="M92" s="44"/>
      <c r="N92" s="223"/>
      <c r="O92" s="224"/>
      <c r="P92" s="84"/>
      <c r="Q92" s="84"/>
      <c r="R92" s="84"/>
      <c r="S92" s="84"/>
      <c r="T92" s="84"/>
      <c r="U92" s="84"/>
      <c r="V92" s="84"/>
      <c r="W92" s="84"/>
      <c r="X92" s="84"/>
      <c r="Y92" s="85"/>
      <c r="Z92" s="38"/>
      <c r="AA92" s="38"/>
      <c r="AB92" s="38"/>
      <c r="AC92" s="38"/>
      <c r="AD92" s="38"/>
      <c r="AE92" s="38"/>
      <c r="AT92" s="17" t="s">
        <v>256</v>
      </c>
      <c r="AU92" s="17" t="s">
        <v>90</v>
      </c>
    </row>
    <row r="93" s="13" customFormat="1">
      <c r="A93" s="13"/>
      <c r="B93" s="242"/>
      <c r="C93" s="243"/>
      <c r="D93" s="220" t="s">
        <v>301</v>
      </c>
      <c r="E93" s="244" t="s">
        <v>23</v>
      </c>
      <c r="F93" s="245" t="s">
        <v>302</v>
      </c>
      <c r="G93" s="243"/>
      <c r="H93" s="246">
        <v>0.56000000000000005</v>
      </c>
      <c r="I93" s="247"/>
      <c r="J93" s="247"/>
      <c r="K93" s="243"/>
      <c r="L93" s="243"/>
      <c r="M93" s="248"/>
      <c r="N93" s="249"/>
      <c r="O93" s="250"/>
      <c r="P93" s="250"/>
      <c r="Q93" s="250"/>
      <c r="R93" s="250"/>
      <c r="S93" s="250"/>
      <c r="T93" s="250"/>
      <c r="U93" s="250"/>
      <c r="V93" s="250"/>
      <c r="W93" s="250"/>
      <c r="X93" s="250"/>
      <c r="Y93" s="251"/>
      <c r="Z93" s="13"/>
      <c r="AA93" s="13"/>
      <c r="AB93" s="13"/>
      <c r="AC93" s="13"/>
      <c r="AD93" s="13"/>
      <c r="AE93" s="13"/>
      <c r="AT93" s="252" t="s">
        <v>301</v>
      </c>
      <c r="AU93" s="252" t="s">
        <v>90</v>
      </c>
      <c r="AV93" s="13" t="s">
        <v>90</v>
      </c>
      <c r="AW93" s="13" t="s">
        <v>5</v>
      </c>
      <c r="AX93" s="13" t="s">
        <v>82</v>
      </c>
      <c r="AY93" s="252" t="s">
        <v>138</v>
      </c>
    </row>
    <row r="94" s="14" customFormat="1">
      <c r="A94" s="14"/>
      <c r="B94" s="253"/>
      <c r="C94" s="254"/>
      <c r="D94" s="220" t="s">
        <v>301</v>
      </c>
      <c r="E94" s="255" t="s">
        <v>23</v>
      </c>
      <c r="F94" s="256" t="s">
        <v>303</v>
      </c>
      <c r="G94" s="254"/>
      <c r="H94" s="257">
        <v>0.56000000000000005</v>
      </c>
      <c r="I94" s="258"/>
      <c r="J94" s="258"/>
      <c r="K94" s="254"/>
      <c r="L94" s="254"/>
      <c r="M94" s="259"/>
      <c r="N94" s="260"/>
      <c r="O94" s="261"/>
      <c r="P94" s="261"/>
      <c r="Q94" s="261"/>
      <c r="R94" s="261"/>
      <c r="S94" s="261"/>
      <c r="T94" s="261"/>
      <c r="U94" s="261"/>
      <c r="V94" s="261"/>
      <c r="W94" s="261"/>
      <c r="X94" s="261"/>
      <c r="Y94" s="262"/>
      <c r="Z94" s="14"/>
      <c r="AA94" s="14"/>
      <c r="AB94" s="14"/>
      <c r="AC94" s="14"/>
      <c r="AD94" s="14"/>
      <c r="AE94" s="14"/>
      <c r="AT94" s="263" t="s">
        <v>301</v>
      </c>
      <c r="AU94" s="263" t="s">
        <v>90</v>
      </c>
      <c r="AV94" s="14" t="s">
        <v>139</v>
      </c>
      <c r="AW94" s="14" t="s">
        <v>5</v>
      </c>
      <c r="AX94" s="14" t="s">
        <v>24</v>
      </c>
      <c r="AY94" s="263" t="s">
        <v>138</v>
      </c>
    </row>
    <row r="95" s="2" customFormat="1" ht="24.15" customHeight="1">
      <c r="A95" s="38"/>
      <c r="B95" s="39"/>
      <c r="C95" s="206" t="s">
        <v>181</v>
      </c>
      <c r="D95" s="206" t="s">
        <v>140</v>
      </c>
      <c r="E95" s="207" t="s">
        <v>304</v>
      </c>
      <c r="F95" s="208" t="s">
        <v>305</v>
      </c>
      <c r="G95" s="209" t="s">
        <v>154</v>
      </c>
      <c r="H95" s="210">
        <v>0.56000000000000005</v>
      </c>
      <c r="I95" s="211"/>
      <c r="J95" s="211"/>
      <c r="K95" s="212">
        <f>ROUND(P95*H95,2)</f>
        <v>0</v>
      </c>
      <c r="L95" s="208" t="s">
        <v>293</v>
      </c>
      <c r="M95" s="44"/>
      <c r="N95" s="213" t="s">
        <v>23</v>
      </c>
      <c r="O95" s="214" t="s">
        <v>51</v>
      </c>
      <c r="P95" s="215">
        <f>I95+J95</f>
        <v>0</v>
      </c>
      <c r="Q95" s="215">
        <f>ROUND(I95*H95,2)</f>
        <v>0</v>
      </c>
      <c r="R95" s="215">
        <f>ROUND(J95*H95,2)</f>
        <v>0</v>
      </c>
      <c r="S95" s="84"/>
      <c r="T95" s="216">
        <f>S95*H95</f>
        <v>0</v>
      </c>
      <c r="U95" s="216">
        <v>0</v>
      </c>
      <c r="V95" s="216">
        <f>U95*H95</f>
        <v>0</v>
      </c>
      <c r="W95" s="216">
        <v>0</v>
      </c>
      <c r="X95" s="216">
        <f>W95*H95</f>
        <v>0</v>
      </c>
      <c r="Y95" s="217" t="s">
        <v>23</v>
      </c>
      <c r="Z95" s="38"/>
      <c r="AA95" s="38"/>
      <c r="AB95" s="38"/>
      <c r="AC95" s="38"/>
      <c r="AD95" s="38"/>
      <c r="AE95" s="38"/>
      <c r="AR95" s="218" t="s">
        <v>294</v>
      </c>
      <c r="AT95" s="218" t="s">
        <v>140</v>
      </c>
      <c r="AU95" s="218" t="s">
        <v>90</v>
      </c>
      <c r="AY95" s="17" t="s">
        <v>138</v>
      </c>
      <c r="BE95" s="219">
        <f>IF(O95="základní",K95,0)</f>
        <v>0</v>
      </c>
      <c r="BF95" s="219">
        <f>IF(O95="snížená",K95,0)</f>
        <v>0</v>
      </c>
      <c r="BG95" s="219">
        <f>IF(O95="zákl. přenesená",K95,0)</f>
        <v>0</v>
      </c>
      <c r="BH95" s="219">
        <f>IF(O95="sníž. přenesená",K95,0)</f>
        <v>0</v>
      </c>
      <c r="BI95" s="219">
        <f>IF(O95="nulová",K95,0)</f>
        <v>0</v>
      </c>
      <c r="BJ95" s="17" t="s">
        <v>24</v>
      </c>
      <c r="BK95" s="219">
        <f>ROUND(P95*H95,2)</f>
        <v>0</v>
      </c>
      <c r="BL95" s="17" t="s">
        <v>294</v>
      </c>
      <c r="BM95" s="218" t="s">
        <v>175</v>
      </c>
    </row>
    <row r="96" s="2" customFormat="1">
      <c r="A96" s="38"/>
      <c r="B96" s="39"/>
      <c r="C96" s="40"/>
      <c r="D96" s="220" t="s">
        <v>147</v>
      </c>
      <c r="E96" s="40"/>
      <c r="F96" s="221" t="s">
        <v>305</v>
      </c>
      <c r="G96" s="40"/>
      <c r="H96" s="40"/>
      <c r="I96" s="222"/>
      <c r="J96" s="222"/>
      <c r="K96" s="40"/>
      <c r="L96" s="40"/>
      <c r="M96" s="44"/>
      <c r="N96" s="223"/>
      <c r="O96" s="224"/>
      <c r="P96" s="84"/>
      <c r="Q96" s="84"/>
      <c r="R96" s="84"/>
      <c r="S96" s="84"/>
      <c r="T96" s="84"/>
      <c r="U96" s="84"/>
      <c r="V96" s="84"/>
      <c r="W96" s="84"/>
      <c r="X96" s="84"/>
      <c r="Y96" s="85"/>
      <c r="Z96" s="38"/>
      <c r="AA96" s="38"/>
      <c r="AB96" s="38"/>
      <c r="AC96" s="38"/>
      <c r="AD96" s="38"/>
      <c r="AE96" s="38"/>
      <c r="AT96" s="17" t="s">
        <v>147</v>
      </c>
      <c r="AU96" s="17" t="s">
        <v>90</v>
      </c>
    </row>
    <row r="97" s="2" customFormat="1">
      <c r="A97" s="38"/>
      <c r="B97" s="39"/>
      <c r="C97" s="40"/>
      <c r="D97" s="240" t="s">
        <v>295</v>
      </c>
      <c r="E97" s="40"/>
      <c r="F97" s="241" t="s">
        <v>306</v>
      </c>
      <c r="G97" s="40"/>
      <c r="H97" s="40"/>
      <c r="I97" s="222"/>
      <c r="J97" s="222"/>
      <c r="K97" s="40"/>
      <c r="L97" s="40"/>
      <c r="M97" s="44"/>
      <c r="N97" s="223"/>
      <c r="O97" s="224"/>
      <c r="P97" s="84"/>
      <c r="Q97" s="84"/>
      <c r="R97" s="84"/>
      <c r="S97" s="84"/>
      <c r="T97" s="84"/>
      <c r="U97" s="84"/>
      <c r="V97" s="84"/>
      <c r="W97" s="84"/>
      <c r="X97" s="84"/>
      <c r="Y97" s="85"/>
      <c r="Z97" s="38"/>
      <c r="AA97" s="38"/>
      <c r="AB97" s="38"/>
      <c r="AC97" s="38"/>
      <c r="AD97" s="38"/>
      <c r="AE97" s="38"/>
      <c r="AT97" s="17" t="s">
        <v>295</v>
      </c>
      <c r="AU97" s="17" t="s">
        <v>90</v>
      </c>
    </row>
    <row r="98" s="2" customFormat="1">
      <c r="A98" s="38"/>
      <c r="B98" s="39"/>
      <c r="C98" s="40"/>
      <c r="D98" s="220" t="s">
        <v>256</v>
      </c>
      <c r="E98" s="40"/>
      <c r="F98" s="235" t="s">
        <v>307</v>
      </c>
      <c r="G98" s="40"/>
      <c r="H98" s="40"/>
      <c r="I98" s="222"/>
      <c r="J98" s="222"/>
      <c r="K98" s="40"/>
      <c r="L98" s="40"/>
      <c r="M98" s="44"/>
      <c r="N98" s="223"/>
      <c r="O98" s="224"/>
      <c r="P98" s="84"/>
      <c r="Q98" s="84"/>
      <c r="R98" s="84"/>
      <c r="S98" s="84"/>
      <c r="T98" s="84"/>
      <c r="U98" s="84"/>
      <c r="V98" s="84"/>
      <c r="W98" s="84"/>
      <c r="X98" s="84"/>
      <c r="Y98" s="85"/>
      <c r="Z98" s="38"/>
      <c r="AA98" s="38"/>
      <c r="AB98" s="38"/>
      <c r="AC98" s="38"/>
      <c r="AD98" s="38"/>
      <c r="AE98" s="38"/>
      <c r="AT98" s="17" t="s">
        <v>256</v>
      </c>
      <c r="AU98" s="17" t="s">
        <v>90</v>
      </c>
    </row>
    <row r="99" s="2" customFormat="1" ht="33" customHeight="1">
      <c r="A99" s="38"/>
      <c r="B99" s="39"/>
      <c r="C99" s="206" t="s">
        <v>149</v>
      </c>
      <c r="D99" s="206" t="s">
        <v>140</v>
      </c>
      <c r="E99" s="207" t="s">
        <v>308</v>
      </c>
      <c r="F99" s="208" t="s">
        <v>309</v>
      </c>
      <c r="G99" s="209" t="s">
        <v>196</v>
      </c>
      <c r="H99" s="210">
        <v>5</v>
      </c>
      <c r="I99" s="211"/>
      <c r="J99" s="211"/>
      <c r="K99" s="212">
        <f>ROUND(P99*H99,2)</f>
        <v>0</v>
      </c>
      <c r="L99" s="208" t="s">
        <v>293</v>
      </c>
      <c r="M99" s="44"/>
      <c r="N99" s="213" t="s">
        <v>23</v>
      </c>
      <c r="O99" s="214" t="s">
        <v>51</v>
      </c>
      <c r="P99" s="215">
        <f>I99+J99</f>
        <v>0</v>
      </c>
      <c r="Q99" s="215">
        <f>ROUND(I99*H99,2)</f>
        <v>0</v>
      </c>
      <c r="R99" s="215">
        <f>ROUND(J99*H99,2)</f>
        <v>0</v>
      </c>
      <c r="S99" s="84"/>
      <c r="T99" s="216">
        <f>S99*H99</f>
        <v>0</v>
      </c>
      <c r="U99" s="216">
        <v>0</v>
      </c>
      <c r="V99" s="216">
        <f>U99*H99</f>
        <v>0</v>
      </c>
      <c r="W99" s="216">
        <v>0</v>
      </c>
      <c r="X99" s="216">
        <f>W99*H99</f>
        <v>0</v>
      </c>
      <c r="Y99" s="217" t="s">
        <v>23</v>
      </c>
      <c r="Z99" s="38"/>
      <c r="AA99" s="38"/>
      <c r="AB99" s="38"/>
      <c r="AC99" s="38"/>
      <c r="AD99" s="38"/>
      <c r="AE99" s="38"/>
      <c r="AR99" s="218" t="s">
        <v>294</v>
      </c>
      <c r="AT99" s="218" t="s">
        <v>140</v>
      </c>
      <c r="AU99" s="218" t="s">
        <v>90</v>
      </c>
      <c r="AY99" s="17" t="s">
        <v>138</v>
      </c>
      <c r="BE99" s="219">
        <f>IF(O99="základní",K99,0)</f>
        <v>0</v>
      </c>
      <c r="BF99" s="219">
        <f>IF(O99="snížená",K99,0)</f>
        <v>0</v>
      </c>
      <c r="BG99" s="219">
        <f>IF(O99="zákl. přenesená",K99,0)</f>
        <v>0</v>
      </c>
      <c r="BH99" s="219">
        <f>IF(O99="sníž. přenesená",K99,0)</f>
        <v>0</v>
      </c>
      <c r="BI99" s="219">
        <f>IF(O99="nulová",K99,0)</f>
        <v>0</v>
      </c>
      <c r="BJ99" s="17" t="s">
        <v>24</v>
      </c>
      <c r="BK99" s="219">
        <f>ROUND(P99*H99,2)</f>
        <v>0</v>
      </c>
      <c r="BL99" s="17" t="s">
        <v>294</v>
      </c>
      <c r="BM99" s="218" t="s">
        <v>185</v>
      </c>
    </row>
    <row r="100" s="2" customFormat="1">
      <c r="A100" s="38"/>
      <c r="B100" s="39"/>
      <c r="C100" s="40"/>
      <c r="D100" s="220" t="s">
        <v>147</v>
      </c>
      <c r="E100" s="40"/>
      <c r="F100" s="221" t="s">
        <v>309</v>
      </c>
      <c r="G100" s="40"/>
      <c r="H100" s="40"/>
      <c r="I100" s="222"/>
      <c r="J100" s="222"/>
      <c r="K100" s="40"/>
      <c r="L100" s="40"/>
      <c r="M100" s="44"/>
      <c r="N100" s="223"/>
      <c r="O100" s="224"/>
      <c r="P100" s="84"/>
      <c r="Q100" s="84"/>
      <c r="R100" s="84"/>
      <c r="S100" s="84"/>
      <c r="T100" s="84"/>
      <c r="U100" s="84"/>
      <c r="V100" s="84"/>
      <c r="W100" s="84"/>
      <c r="X100" s="84"/>
      <c r="Y100" s="85"/>
      <c r="Z100" s="38"/>
      <c r="AA100" s="38"/>
      <c r="AB100" s="38"/>
      <c r="AC100" s="38"/>
      <c r="AD100" s="38"/>
      <c r="AE100" s="38"/>
      <c r="AT100" s="17" t="s">
        <v>147</v>
      </c>
      <c r="AU100" s="17" t="s">
        <v>90</v>
      </c>
    </row>
    <row r="101" s="2" customFormat="1">
      <c r="A101" s="38"/>
      <c r="B101" s="39"/>
      <c r="C101" s="40"/>
      <c r="D101" s="240" t="s">
        <v>295</v>
      </c>
      <c r="E101" s="40"/>
      <c r="F101" s="241" t="s">
        <v>310</v>
      </c>
      <c r="G101" s="40"/>
      <c r="H101" s="40"/>
      <c r="I101" s="222"/>
      <c r="J101" s="222"/>
      <c r="K101" s="40"/>
      <c r="L101" s="40"/>
      <c r="M101" s="44"/>
      <c r="N101" s="236"/>
      <c r="O101" s="237"/>
      <c r="P101" s="238"/>
      <c r="Q101" s="238"/>
      <c r="R101" s="238"/>
      <c r="S101" s="238"/>
      <c r="T101" s="238"/>
      <c r="U101" s="238"/>
      <c r="V101" s="238"/>
      <c r="W101" s="238"/>
      <c r="X101" s="238"/>
      <c r="Y101" s="239"/>
      <c r="Z101" s="38"/>
      <c r="AA101" s="38"/>
      <c r="AB101" s="38"/>
      <c r="AC101" s="38"/>
      <c r="AD101" s="38"/>
      <c r="AE101" s="38"/>
      <c r="AT101" s="17" t="s">
        <v>295</v>
      </c>
      <c r="AU101" s="17" t="s">
        <v>90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44"/>
      <c r="N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8VVdtDVLFstgAa//dlyo+9JUKK/kQ9CTgJc2i8iZ7ogJ7Ju9n9kYvp8TN9s3ZJr8hbJLPmLdZcWA1pW5jRnv7w==" hashValue="HqpPK/Bgtkko+tKKmZ2MGD8OeAiNyLlszAXoL/lypRpyFrdHJBYooyy8Ck+1U1UmqrsOiLZVDrLqj8u6WJaYFw==" algorithmName="SHA-512" password="CC35"/>
  <autoFilter ref="C82:L101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3_01/460171162"/>
    <hyperlink ref="F91" r:id="rId2" display="https://podminky.urs.cz/item/CS_URS_2023_01/460101112"/>
    <hyperlink ref="F97" r:id="rId3" display="https://podminky.urs.cz/item/CS_URS_2023_01/460411122"/>
    <hyperlink ref="F101" r:id="rId4" display="https://podminky.urs.cz/item/CS_URS_2023_01/46045117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90</v>
      </c>
    </row>
    <row r="4" s="1" customFormat="1" ht="24.96" customHeight="1">
      <c r="B4" s="20"/>
      <c r="D4" s="131" t="s">
        <v>102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Oprava NV Grygov - Blatec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103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311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20</v>
      </c>
      <c r="E11" s="38"/>
      <c r="F11" s="137" t="s">
        <v>23</v>
      </c>
      <c r="G11" s="38"/>
      <c r="H11" s="38"/>
      <c r="I11" s="133" t="s">
        <v>22</v>
      </c>
      <c r="J11" s="137" t="s">
        <v>23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25</v>
      </c>
      <c r="E12" s="38"/>
      <c r="F12" s="137" t="s">
        <v>284</v>
      </c>
      <c r="G12" s="38"/>
      <c r="H12" s="38"/>
      <c r="I12" s="133" t="s">
        <v>27</v>
      </c>
      <c r="J12" s="138" t="str">
        <f>'Rekapitulace stavby'!AN8</f>
        <v>11. 1. 2019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31</v>
      </c>
      <c r="E14" s="38"/>
      <c r="F14" s="38"/>
      <c r="G14" s="38"/>
      <c r="H14" s="38"/>
      <c r="I14" s="133" t="s">
        <v>32</v>
      </c>
      <c r="J14" s="137" t="str">
        <f>IF('Rekapitulace stavby'!AN10="","",'Rekapitulace stavby'!AN10)</f>
        <v>70994234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tr">
        <f>IF('Rekapitulace stavby'!E11="","",'Rekapitulace stavby'!E11)</f>
        <v>SŽ s.o., Oblastní ředitelství Ostrava</v>
      </c>
      <c r="F15" s="38"/>
      <c r="G15" s="38"/>
      <c r="H15" s="38"/>
      <c r="I15" s="133" t="s">
        <v>35</v>
      </c>
      <c r="J15" s="137" t="str">
        <f>IF('Rekapitulace stavby'!AN11="","",'Rekapitulace stavby'!AN11)</f>
        <v>CZ70994234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37</v>
      </c>
      <c r="E17" s="38"/>
      <c r="F17" s="38"/>
      <c r="G17" s="38"/>
      <c r="H17" s="38"/>
      <c r="I17" s="133" t="s">
        <v>32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35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39</v>
      </c>
      <c r="E20" s="38"/>
      <c r="F20" s="38"/>
      <c r="G20" s="38"/>
      <c r="H20" s="38"/>
      <c r="I20" s="133" t="s">
        <v>32</v>
      </c>
      <c r="J20" s="137" t="str">
        <f>IF('Rekapitulace stavby'!AN16="","",'Rekapitulace stavby'!AN16)</f>
        <v>46617906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tr">
        <f>IF('Rekapitulace stavby'!E17="","",'Rekapitulace stavby'!E17)</f>
        <v>Vladimír Kamarád</v>
      </c>
      <c r="F21" s="38"/>
      <c r="G21" s="38"/>
      <c r="H21" s="38"/>
      <c r="I21" s="133" t="s">
        <v>35</v>
      </c>
      <c r="J21" s="137" t="str">
        <f>IF('Rekapitulace stavby'!AN17="","",'Rekapitulace stavby'!AN17)</f>
        <v>CZ480219401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43</v>
      </c>
      <c r="E23" s="38"/>
      <c r="F23" s="38"/>
      <c r="G23" s="38"/>
      <c r="H23" s="38"/>
      <c r="I23" s="133" t="s">
        <v>32</v>
      </c>
      <c r="J23" s="137" t="str">
        <f>IF('Rekapitulace stavby'!AN19="","",'Rekapitulace stavby'!AN19)</f>
        <v>46617906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tr">
        <f>IF('Rekapitulace stavby'!E20="","",'Rekapitulace stavby'!E20)</f>
        <v>Vladimír Kamarád</v>
      </c>
      <c r="F24" s="38"/>
      <c r="G24" s="38"/>
      <c r="H24" s="38"/>
      <c r="I24" s="133" t="s">
        <v>35</v>
      </c>
      <c r="J24" s="137" t="str">
        <f>IF('Rekapitulace stavby'!AN20="","",'Rekapitulace stavby'!AN20)</f>
        <v>CZ480219401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44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23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106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107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46</v>
      </c>
      <c r="E32" s="38"/>
      <c r="F32" s="38"/>
      <c r="G32" s="38"/>
      <c r="H32" s="38"/>
      <c r="I32" s="38"/>
      <c r="J32" s="38"/>
      <c r="K32" s="146">
        <f>ROUND(K82,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48</v>
      </c>
      <c r="G34" s="38"/>
      <c r="H34" s="38"/>
      <c r="I34" s="147" t="s">
        <v>47</v>
      </c>
      <c r="J34" s="38"/>
      <c r="K34" s="147" t="s">
        <v>49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50</v>
      </c>
      <c r="E35" s="133" t="s">
        <v>51</v>
      </c>
      <c r="F35" s="144">
        <f>ROUND((SUM(BE82:BE170)),  2)</f>
        <v>0</v>
      </c>
      <c r="G35" s="38"/>
      <c r="H35" s="38"/>
      <c r="I35" s="149">
        <v>0.20999999999999999</v>
      </c>
      <c r="J35" s="38"/>
      <c r="K35" s="144">
        <f>ROUND(((SUM(BE82:BE170))*I35),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52</v>
      </c>
      <c r="F36" s="144">
        <f>ROUND((SUM(BF82:BF170)),  2)</f>
        <v>0</v>
      </c>
      <c r="G36" s="38"/>
      <c r="H36" s="38"/>
      <c r="I36" s="149">
        <v>0.14999999999999999</v>
      </c>
      <c r="J36" s="38"/>
      <c r="K36" s="144">
        <f>ROUND(((SUM(BF82:BF170))*I36),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53</v>
      </c>
      <c r="F37" s="144">
        <f>ROUND((SUM(BG82:BG170)),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54</v>
      </c>
      <c r="F38" s="144">
        <f>ROUND((SUM(BH82:BH170)),  2)</f>
        <v>0</v>
      </c>
      <c r="G38" s="38"/>
      <c r="H38" s="38"/>
      <c r="I38" s="149">
        <v>0.14999999999999999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55</v>
      </c>
      <c r="F39" s="144">
        <f>ROUND((SUM(BI82:BI170)),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56</v>
      </c>
      <c r="E41" s="152"/>
      <c r="F41" s="152"/>
      <c r="G41" s="153" t="s">
        <v>57</v>
      </c>
      <c r="H41" s="154" t="s">
        <v>58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108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Oprava NV Grygov - Blatec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103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02 - Oprava NV Grygov ...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25</v>
      </c>
      <c r="D54" s="40"/>
      <c r="E54" s="40"/>
      <c r="F54" s="27" t="str">
        <f>F12</f>
        <v xml:space="preserve"> </v>
      </c>
      <c r="G54" s="40"/>
      <c r="H54" s="40"/>
      <c r="I54" s="32" t="s">
        <v>27</v>
      </c>
      <c r="J54" s="72" t="str">
        <f>IF(J12="","",J12)</f>
        <v>11. 1. 2019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5.15" customHeight="1">
      <c r="A56" s="38"/>
      <c r="B56" s="39"/>
      <c r="C56" s="32" t="s">
        <v>31</v>
      </c>
      <c r="D56" s="40"/>
      <c r="E56" s="40"/>
      <c r="F56" s="27" t="str">
        <f>E15</f>
        <v>SŽ s.o., Oblastní ředitelství Ostrava</v>
      </c>
      <c r="G56" s="40"/>
      <c r="H56" s="40"/>
      <c r="I56" s="32" t="s">
        <v>39</v>
      </c>
      <c r="J56" s="36" t="str">
        <f>E21</f>
        <v>Vladimír Kamarád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5.15" customHeight="1">
      <c r="A57" s="38"/>
      <c r="B57" s="39"/>
      <c r="C57" s="32" t="s">
        <v>37</v>
      </c>
      <c r="D57" s="40"/>
      <c r="E57" s="40"/>
      <c r="F57" s="27" t="str">
        <f>IF(E18="","",E18)</f>
        <v>Vyplň údaj</v>
      </c>
      <c r="G57" s="40"/>
      <c r="H57" s="40"/>
      <c r="I57" s="32" t="s">
        <v>43</v>
      </c>
      <c r="J57" s="36" t="str">
        <f>E24</f>
        <v>Vladimír Kamarád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109</v>
      </c>
      <c r="D59" s="163"/>
      <c r="E59" s="163"/>
      <c r="F59" s="163"/>
      <c r="G59" s="163"/>
      <c r="H59" s="163"/>
      <c r="I59" s="164" t="s">
        <v>110</v>
      </c>
      <c r="J59" s="164" t="s">
        <v>111</v>
      </c>
      <c r="K59" s="164" t="s">
        <v>112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80</v>
      </c>
      <c r="D61" s="40"/>
      <c r="E61" s="40"/>
      <c r="F61" s="40"/>
      <c r="G61" s="40"/>
      <c r="H61" s="40"/>
      <c r="I61" s="102">
        <f>Q82</f>
        <v>0</v>
      </c>
      <c r="J61" s="102">
        <f>R82</f>
        <v>0</v>
      </c>
      <c r="K61" s="102">
        <f>K82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113</v>
      </c>
    </row>
    <row r="62" s="9" customFormat="1" ht="24.96" customHeight="1">
      <c r="A62" s="9"/>
      <c r="B62" s="166"/>
      <c r="C62" s="167"/>
      <c r="D62" s="168" t="s">
        <v>117</v>
      </c>
      <c r="E62" s="169"/>
      <c r="F62" s="169"/>
      <c r="G62" s="169"/>
      <c r="H62" s="169"/>
      <c r="I62" s="170">
        <f>Q83</f>
        <v>0</v>
      </c>
      <c r="J62" s="170">
        <f>R83</f>
        <v>0</v>
      </c>
      <c r="K62" s="170">
        <f>K83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13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118</v>
      </c>
      <c r="D69" s="40"/>
      <c r="E69" s="40"/>
      <c r="F69" s="40"/>
      <c r="G69" s="40"/>
      <c r="H69" s="40"/>
      <c r="I69" s="40"/>
      <c r="J69" s="40"/>
      <c r="K69" s="40"/>
      <c r="L69" s="40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17</v>
      </c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1" t="str">
        <f>E7</f>
        <v>Oprava NV Grygov - Blatec</v>
      </c>
      <c r="F72" s="32"/>
      <c r="G72" s="32"/>
      <c r="H72" s="32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103</v>
      </c>
      <c r="D73" s="40"/>
      <c r="E73" s="40"/>
      <c r="F73" s="40"/>
      <c r="G73" s="40"/>
      <c r="H73" s="40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02 - Oprava NV Grygov ...</v>
      </c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25</v>
      </c>
      <c r="D76" s="40"/>
      <c r="E76" s="40"/>
      <c r="F76" s="27" t="str">
        <f>F12</f>
        <v xml:space="preserve"> </v>
      </c>
      <c r="G76" s="40"/>
      <c r="H76" s="40"/>
      <c r="I76" s="32" t="s">
        <v>27</v>
      </c>
      <c r="J76" s="72" t="str">
        <f>IF(J12="","",J12)</f>
        <v>11. 1. 2019</v>
      </c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31</v>
      </c>
      <c r="D78" s="40"/>
      <c r="E78" s="40"/>
      <c r="F78" s="27" t="str">
        <f>E15</f>
        <v>SŽ s.o., Oblastní ředitelství Ostrava</v>
      </c>
      <c r="G78" s="40"/>
      <c r="H78" s="40"/>
      <c r="I78" s="32" t="s">
        <v>39</v>
      </c>
      <c r="J78" s="36" t="str">
        <f>E21</f>
        <v>Vladimír Kamarád</v>
      </c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37</v>
      </c>
      <c r="D79" s="40"/>
      <c r="E79" s="40"/>
      <c r="F79" s="27" t="str">
        <f>IF(E18="","",E18)</f>
        <v>Vyplň údaj</v>
      </c>
      <c r="G79" s="40"/>
      <c r="H79" s="40"/>
      <c r="I79" s="32" t="s">
        <v>43</v>
      </c>
      <c r="J79" s="36" t="str">
        <f>E24</f>
        <v>Vladimír Kamarád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8"/>
      <c r="B81" s="179"/>
      <c r="C81" s="180" t="s">
        <v>119</v>
      </c>
      <c r="D81" s="181" t="s">
        <v>65</v>
      </c>
      <c r="E81" s="181" t="s">
        <v>61</v>
      </c>
      <c r="F81" s="181" t="s">
        <v>62</v>
      </c>
      <c r="G81" s="181" t="s">
        <v>120</v>
      </c>
      <c r="H81" s="181" t="s">
        <v>121</v>
      </c>
      <c r="I81" s="181" t="s">
        <v>122</v>
      </c>
      <c r="J81" s="181" t="s">
        <v>123</v>
      </c>
      <c r="K81" s="181" t="s">
        <v>112</v>
      </c>
      <c r="L81" s="182" t="s">
        <v>124</v>
      </c>
      <c r="M81" s="183"/>
      <c r="N81" s="92" t="s">
        <v>23</v>
      </c>
      <c r="O81" s="93" t="s">
        <v>50</v>
      </c>
      <c r="P81" s="93" t="s">
        <v>125</v>
      </c>
      <c r="Q81" s="93" t="s">
        <v>126</v>
      </c>
      <c r="R81" s="93" t="s">
        <v>127</v>
      </c>
      <c r="S81" s="93" t="s">
        <v>128</v>
      </c>
      <c r="T81" s="93" t="s">
        <v>129</v>
      </c>
      <c r="U81" s="93" t="s">
        <v>130</v>
      </c>
      <c r="V81" s="93" t="s">
        <v>131</v>
      </c>
      <c r="W81" s="93" t="s">
        <v>132</v>
      </c>
      <c r="X81" s="93" t="s">
        <v>133</v>
      </c>
      <c r="Y81" s="94" t="s">
        <v>134</v>
      </c>
      <c r="Z81" s="178"/>
      <c r="AA81" s="178"/>
      <c r="AB81" s="178"/>
      <c r="AC81" s="178"/>
      <c r="AD81" s="178"/>
      <c r="AE81" s="178"/>
    </row>
    <row r="82" s="2" customFormat="1" ht="22.8" customHeight="1">
      <c r="A82" s="38"/>
      <c r="B82" s="39"/>
      <c r="C82" s="99" t="s">
        <v>135</v>
      </c>
      <c r="D82" s="40"/>
      <c r="E82" s="40"/>
      <c r="F82" s="40"/>
      <c r="G82" s="40"/>
      <c r="H82" s="40"/>
      <c r="I82" s="40"/>
      <c r="J82" s="40"/>
      <c r="K82" s="184">
        <f>BK82</f>
        <v>0</v>
      </c>
      <c r="L82" s="40"/>
      <c r="M82" s="44"/>
      <c r="N82" s="95"/>
      <c r="O82" s="185"/>
      <c r="P82" s="96"/>
      <c r="Q82" s="186">
        <f>Q83</f>
        <v>0</v>
      </c>
      <c r="R82" s="186">
        <f>R83</f>
        <v>0</v>
      </c>
      <c r="S82" s="96"/>
      <c r="T82" s="187">
        <f>T83</f>
        <v>0</v>
      </c>
      <c r="U82" s="96"/>
      <c r="V82" s="187">
        <f>V83</f>
        <v>0</v>
      </c>
      <c r="W82" s="96"/>
      <c r="X82" s="187">
        <f>X83</f>
        <v>0</v>
      </c>
      <c r="Y82" s="97"/>
      <c r="Z82" s="38"/>
      <c r="AA82" s="38"/>
      <c r="AB82" s="38"/>
      <c r="AC82" s="38"/>
      <c r="AD82" s="38"/>
      <c r="AE82" s="38"/>
      <c r="AT82" s="17" t="s">
        <v>81</v>
      </c>
      <c r="AU82" s="17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81</v>
      </c>
      <c r="E83" s="192" t="s">
        <v>168</v>
      </c>
      <c r="F83" s="192" t="s">
        <v>169</v>
      </c>
      <c r="G83" s="190"/>
      <c r="H83" s="190"/>
      <c r="I83" s="193"/>
      <c r="J83" s="193"/>
      <c r="K83" s="194">
        <f>BK83</f>
        <v>0</v>
      </c>
      <c r="L83" s="190"/>
      <c r="M83" s="195"/>
      <c r="N83" s="196"/>
      <c r="O83" s="197"/>
      <c r="P83" s="197"/>
      <c r="Q83" s="198">
        <f>SUM(Q84:Q170)</f>
        <v>0</v>
      </c>
      <c r="R83" s="198">
        <f>SUM(R84:R170)</f>
        <v>0</v>
      </c>
      <c r="S83" s="197"/>
      <c r="T83" s="199">
        <f>SUM(T84:T170)</f>
        <v>0</v>
      </c>
      <c r="U83" s="197"/>
      <c r="V83" s="199">
        <f>SUM(V84:V170)</f>
        <v>0</v>
      </c>
      <c r="W83" s="197"/>
      <c r="X83" s="199">
        <f>SUM(X84:X170)</f>
        <v>0</v>
      </c>
      <c r="Y83" s="200"/>
      <c r="Z83" s="12"/>
      <c r="AA83" s="12"/>
      <c r="AB83" s="12"/>
      <c r="AC83" s="12"/>
      <c r="AD83" s="12"/>
      <c r="AE83" s="12"/>
      <c r="AR83" s="201" t="s">
        <v>139</v>
      </c>
      <c r="AT83" s="202" t="s">
        <v>81</v>
      </c>
      <c r="AU83" s="202" t="s">
        <v>82</v>
      </c>
      <c r="AY83" s="201" t="s">
        <v>138</v>
      </c>
      <c r="BK83" s="203">
        <f>SUM(BK84:BK170)</f>
        <v>0</v>
      </c>
    </row>
    <row r="84" s="2" customFormat="1" ht="24.15" customHeight="1">
      <c r="A84" s="38"/>
      <c r="B84" s="39"/>
      <c r="C84" s="206" t="s">
        <v>24</v>
      </c>
      <c r="D84" s="206" t="s">
        <v>140</v>
      </c>
      <c r="E84" s="207" t="s">
        <v>170</v>
      </c>
      <c r="F84" s="208" t="s">
        <v>174</v>
      </c>
      <c r="G84" s="209" t="s">
        <v>172</v>
      </c>
      <c r="H84" s="210">
        <v>1</v>
      </c>
      <c r="I84" s="211"/>
      <c r="J84" s="211"/>
      <c r="K84" s="212">
        <f>ROUND(P84*H84,2)</f>
        <v>0</v>
      </c>
      <c r="L84" s="208" t="s">
        <v>144</v>
      </c>
      <c r="M84" s="44"/>
      <c r="N84" s="213" t="s">
        <v>23</v>
      </c>
      <c r="O84" s="214" t="s">
        <v>51</v>
      </c>
      <c r="P84" s="215">
        <f>I84+J84</f>
        <v>0</v>
      </c>
      <c r="Q84" s="215">
        <f>ROUND(I84*H84,2)</f>
        <v>0</v>
      </c>
      <c r="R84" s="215">
        <f>ROUND(J84*H84,2)</f>
        <v>0</v>
      </c>
      <c r="S84" s="84"/>
      <c r="T84" s="216">
        <f>S84*H84</f>
        <v>0</v>
      </c>
      <c r="U84" s="216">
        <v>0</v>
      </c>
      <c r="V84" s="216">
        <f>U84*H84</f>
        <v>0</v>
      </c>
      <c r="W84" s="216">
        <v>0</v>
      </c>
      <c r="X84" s="216">
        <f>W84*H84</f>
        <v>0</v>
      </c>
      <c r="Y84" s="217" t="s">
        <v>23</v>
      </c>
      <c r="Z84" s="38"/>
      <c r="AA84" s="38"/>
      <c r="AB84" s="38"/>
      <c r="AC84" s="38"/>
      <c r="AD84" s="38"/>
      <c r="AE84" s="38"/>
      <c r="AR84" s="218" t="s">
        <v>312</v>
      </c>
      <c r="AT84" s="218" t="s">
        <v>140</v>
      </c>
      <c r="AU84" s="218" t="s">
        <v>24</v>
      </c>
      <c r="AY84" s="17" t="s">
        <v>138</v>
      </c>
      <c r="BE84" s="219">
        <f>IF(O84="základní",K84,0)</f>
        <v>0</v>
      </c>
      <c r="BF84" s="219">
        <f>IF(O84="snížená",K84,0)</f>
        <v>0</v>
      </c>
      <c r="BG84" s="219">
        <f>IF(O84="zákl. přenesená",K84,0)</f>
        <v>0</v>
      </c>
      <c r="BH84" s="219">
        <f>IF(O84="sníž. přenesená",K84,0)</f>
        <v>0</v>
      </c>
      <c r="BI84" s="219">
        <f>IF(O84="nulová",K84,0)</f>
        <v>0</v>
      </c>
      <c r="BJ84" s="17" t="s">
        <v>24</v>
      </c>
      <c r="BK84" s="219">
        <f>ROUND(P84*H84,2)</f>
        <v>0</v>
      </c>
      <c r="BL84" s="17" t="s">
        <v>312</v>
      </c>
      <c r="BM84" s="218" t="s">
        <v>90</v>
      </c>
    </row>
    <row r="85" s="2" customFormat="1">
      <c r="A85" s="38"/>
      <c r="B85" s="39"/>
      <c r="C85" s="40"/>
      <c r="D85" s="220" t="s">
        <v>147</v>
      </c>
      <c r="E85" s="40"/>
      <c r="F85" s="221" t="s">
        <v>174</v>
      </c>
      <c r="G85" s="40"/>
      <c r="H85" s="40"/>
      <c r="I85" s="222"/>
      <c r="J85" s="222"/>
      <c r="K85" s="40"/>
      <c r="L85" s="40"/>
      <c r="M85" s="44"/>
      <c r="N85" s="223"/>
      <c r="O85" s="224"/>
      <c r="P85" s="84"/>
      <c r="Q85" s="84"/>
      <c r="R85" s="84"/>
      <c r="S85" s="84"/>
      <c r="T85" s="84"/>
      <c r="U85" s="84"/>
      <c r="V85" s="84"/>
      <c r="W85" s="84"/>
      <c r="X85" s="84"/>
      <c r="Y85" s="85"/>
      <c r="Z85" s="38"/>
      <c r="AA85" s="38"/>
      <c r="AB85" s="38"/>
      <c r="AC85" s="38"/>
      <c r="AD85" s="38"/>
      <c r="AE85" s="38"/>
      <c r="AT85" s="17" t="s">
        <v>147</v>
      </c>
      <c r="AU85" s="17" t="s">
        <v>24</v>
      </c>
    </row>
    <row r="86" s="2" customFormat="1" ht="24.15" customHeight="1">
      <c r="A86" s="38"/>
      <c r="B86" s="39"/>
      <c r="C86" s="206" t="s">
        <v>90</v>
      </c>
      <c r="D86" s="206" t="s">
        <v>140</v>
      </c>
      <c r="E86" s="207" t="s">
        <v>176</v>
      </c>
      <c r="F86" s="208" t="s">
        <v>180</v>
      </c>
      <c r="G86" s="209" t="s">
        <v>178</v>
      </c>
      <c r="H86" s="210">
        <v>120</v>
      </c>
      <c r="I86" s="211"/>
      <c r="J86" s="211"/>
      <c r="K86" s="212">
        <f>ROUND(P86*H86,2)</f>
        <v>0</v>
      </c>
      <c r="L86" s="208" t="s">
        <v>144</v>
      </c>
      <c r="M86" s="44"/>
      <c r="N86" s="213" t="s">
        <v>23</v>
      </c>
      <c r="O86" s="214" t="s">
        <v>51</v>
      </c>
      <c r="P86" s="215">
        <f>I86+J86</f>
        <v>0</v>
      </c>
      <c r="Q86" s="215">
        <f>ROUND(I86*H86,2)</f>
        <v>0</v>
      </c>
      <c r="R86" s="215">
        <f>ROUND(J86*H86,2)</f>
        <v>0</v>
      </c>
      <c r="S86" s="84"/>
      <c r="T86" s="216">
        <f>S86*H86</f>
        <v>0</v>
      </c>
      <c r="U86" s="216">
        <v>0</v>
      </c>
      <c r="V86" s="216">
        <f>U86*H86</f>
        <v>0</v>
      </c>
      <c r="W86" s="216">
        <v>0</v>
      </c>
      <c r="X86" s="216">
        <f>W86*H86</f>
        <v>0</v>
      </c>
      <c r="Y86" s="217" t="s">
        <v>23</v>
      </c>
      <c r="Z86" s="38"/>
      <c r="AA86" s="38"/>
      <c r="AB86" s="38"/>
      <c r="AC86" s="38"/>
      <c r="AD86" s="38"/>
      <c r="AE86" s="38"/>
      <c r="AR86" s="218" t="s">
        <v>312</v>
      </c>
      <c r="AT86" s="218" t="s">
        <v>140</v>
      </c>
      <c r="AU86" s="218" t="s">
        <v>24</v>
      </c>
      <c r="AY86" s="17" t="s">
        <v>138</v>
      </c>
      <c r="BE86" s="219">
        <f>IF(O86="základní",K86,0)</f>
        <v>0</v>
      </c>
      <c r="BF86" s="219">
        <f>IF(O86="snížená",K86,0)</f>
        <v>0</v>
      </c>
      <c r="BG86" s="219">
        <f>IF(O86="zákl. přenesená",K86,0)</f>
        <v>0</v>
      </c>
      <c r="BH86" s="219">
        <f>IF(O86="sníž. přenesená",K86,0)</f>
        <v>0</v>
      </c>
      <c r="BI86" s="219">
        <f>IF(O86="nulová",K86,0)</f>
        <v>0</v>
      </c>
      <c r="BJ86" s="17" t="s">
        <v>24</v>
      </c>
      <c r="BK86" s="219">
        <f>ROUND(P86*H86,2)</f>
        <v>0</v>
      </c>
      <c r="BL86" s="17" t="s">
        <v>312</v>
      </c>
      <c r="BM86" s="218" t="s">
        <v>139</v>
      </c>
    </row>
    <row r="87" s="2" customFormat="1">
      <c r="A87" s="38"/>
      <c r="B87" s="39"/>
      <c r="C87" s="40"/>
      <c r="D87" s="220" t="s">
        <v>147</v>
      </c>
      <c r="E87" s="40"/>
      <c r="F87" s="221" t="s">
        <v>180</v>
      </c>
      <c r="G87" s="40"/>
      <c r="H87" s="40"/>
      <c r="I87" s="222"/>
      <c r="J87" s="222"/>
      <c r="K87" s="40"/>
      <c r="L87" s="40"/>
      <c r="M87" s="44"/>
      <c r="N87" s="223"/>
      <c r="O87" s="224"/>
      <c r="P87" s="84"/>
      <c r="Q87" s="84"/>
      <c r="R87" s="84"/>
      <c r="S87" s="84"/>
      <c r="T87" s="84"/>
      <c r="U87" s="84"/>
      <c r="V87" s="84"/>
      <c r="W87" s="84"/>
      <c r="X87" s="84"/>
      <c r="Y87" s="85"/>
      <c r="Z87" s="38"/>
      <c r="AA87" s="38"/>
      <c r="AB87" s="38"/>
      <c r="AC87" s="38"/>
      <c r="AD87" s="38"/>
      <c r="AE87" s="38"/>
      <c r="AT87" s="17" t="s">
        <v>147</v>
      </c>
      <c r="AU87" s="17" t="s">
        <v>24</v>
      </c>
    </row>
    <row r="88" s="2" customFormat="1" ht="24.15" customHeight="1">
      <c r="A88" s="38"/>
      <c r="B88" s="39"/>
      <c r="C88" s="206" t="s">
        <v>288</v>
      </c>
      <c r="D88" s="206" t="s">
        <v>140</v>
      </c>
      <c r="E88" s="207" t="s">
        <v>186</v>
      </c>
      <c r="F88" s="208" t="s">
        <v>187</v>
      </c>
      <c r="G88" s="209" t="s">
        <v>172</v>
      </c>
      <c r="H88" s="210">
        <v>1</v>
      </c>
      <c r="I88" s="211"/>
      <c r="J88" s="211"/>
      <c r="K88" s="212">
        <f>ROUND(P88*H88,2)</f>
        <v>0</v>
      </c>
      <c r="L88" s="208" t="s">
        <v>144</v>
      </c>
      <c r="M88" s="44"/>
      <c r="N88" s="213" t="s">
        <v>23</v>
      </c>
      <c r="O88" s="214" t="s">
        <v>51</v>
      </c>
      <c r="P88" s="215">
        <f>I88+J88</f>
        <v>0</v>
      </c>
      <c r="Q88" s="215">
        <f>ROUND(I88*H88,2)</f>
        <v>0</v>
      </c>
      <c r="R88" s="215">
        <f>ROUND(J88*H88,2)</f>
        <v>0</v>
      </c>
      <c r="S88" s="84"/>
      <c r="T88" s="216">
        <f>S88*H88</f>
        <v>0</v>
      </c>
      <c r="U88" s="216">
        <v>0</v>
      </c>
      <c r="V88" s="216">
        <f>U88*H88</f>
        <v>0</v>
      </c>
      <c r="W88" s="216">
        <v>0</v>
      </c>
      <c r="X88" s="216">
        <f>W88*H88</f>
        <v>0</v>
      </c>
      <c r="Y88" s="217" t="s">
        <v>23</v>
      </c>
      <c r="Z88" s="38"/>
      <c r="AA88" s="38"/>
      <c r="AB88" s="38"/>
      <c r="AC88" s="38"/>
      <c r="AD88" s="38"/>
      <c r="AE88" s="38"/>
      <c r="AR88" s="218" t="s">
        <v>312</v>
      </c>
      <c r="AT88" s="218" t="s">
        <v>140</v>
      </c>
      <c r="AU88" s="218" t="s">
        <v>24</v>
      </c>
      <c r="AY88" s="17" t="s">
        <v>138</v>
      </c>
      <c r="BE88" s="219">
        <f>IF(O88="základní",K88,0)</f>
        <v>0</v>
      </c>
      <c r="BF88" s="219">
        <f>IF(O88="snížená",K88,0)</f>
        <v>0</v>
      </c>
      <c r="BG88" s="219">
        <f>IF(O88="zákl. přenesená",K88,0)</f>
        <v>0</v>
      </c>
      <c r="BH88" s="219">
        <f>IF(O88="sníž. přenesená",K88,0)</f>
        <v>0</v>
      </c>
      <c r="BI88" s="219">
        <f>IF(O88="nulová",K88,0)</f>
        <v>0</v>
      </c>
      <c r="BJ88" s="17" t="s">
        <v>24</v>
      </c>
      <c r="BK88" s="219">
        <f>ROUND(P88*H88,2)</f>
        <v>0</v>
      </c>
      <c r="BL88" s="17" t="s">
        <v>312</v>
      </c>
      <c r="BM88" s="218" t="s">
        <v>175</v>
      </c>
    </row>
    <row r="89" s="2" customFormat="1">
      <c r="A89" s="38"/>
      <c r="B89" s="39"/>
      <c r="C89" s="40"/>
      <c r="D89" s="220" t="s">
        <v>147</v>
      </c>
      <c r="E89" s="40"/>
      <c r="F89" s="221" t="s">
        <v>187</v>
      </c>
      <c r="G89" s="40"/>
      <c r="H89" s="40"/>
      <c r="I89" s="222"/>
      <c r="J89" s="222"/>
      <c r="K89" s="40"/>
      <c r="L89" s="40"/>
      <c r="M89" s="44"/>
      <c r="N89" s="223"/>
      <c r="O89" s="224"/>
      <c r="P89" s="84"/>
      <c r="Q89" s="84"/>
      <c r="R89" s="84"/>
      <c r="S89" s="84"/>
      <c r="T89" s="84"/>
      <c r="U89" s="84"/>
      <c r="V89" s="84"/>
      <c r="W89" s="84"/>
      <c r="X89" s="84"/>
      <c r="Y89" s="85"/>
      <c r="Z89" s="38"/>
      <c r="AA89" s="38"/>
      <c r="AB89" s="38"/>
      <c r="AC89" s="38"/>
      <c r="AD89" s="38"/>
      <c r="AE89" s="38"/>
      <c r="AT89" s="17" t="s">
        <v>147</v>
      </c>
      <c r="AU89" s="17" t="s">
        <v>24</v>
      </c>
    </row>
    <row r="90" s="2" customFormat="1" ht="24.15" customHeight="1">
      <c r="A90" s="38"/>
      <c r="B90" s="39"/>
      <c r="C90" s="206" t="s">
        <v>139</v>
      </c>
      <c r="D90" s="206" t="s">
        <v>140</v>
      </c>
      <c r="E90" s="207" t="s">
        <v>182</v>
      </c>
      <c r="F90" s="208" t="s">
        <v>183</v>
      </c>
      <c r="G90" s="209" t="s">
        <v>172</v>
      </c>
      <c r="H90" s="210">
        <v>4</v>
      </c>
      <c r="I90" s="211"/>
      <c r="J90" s="211"/>
      <c r="K90" s="212">
        <f>ROUND(P90*H90,2)</f>
        <v>0</v>
      </c>
      <c r="L90" s="208" t="s">
        <v>144</v>
      </c>
      <c r="M90" s="44"/>
      <c r="N90" s="213" t="s">
        <v>23</v>
      </c>
      <c r="O90" s="214" t="s">
        <v>51</v>
      </c>
      <c r="P90" s="215">
        <f>I90+J90</f>
        <v>0</v>
      </c>
      <c r="Q90" s="215">
        <f>ROUND(I90*H90,2)</f>
        <v>0</v>
      </c>
      <c r="R90" s="215">
        <f>ROUND(J90*H90,2)</f>
        <v>0</v>
      </c>
      <c r="S90" s="84"/>
      <c r="T90" s="216">
        <f>S90*H90</f>
        <v>0</v>
      </c>
      <c r="U90" s="216">
        <v>0</v>
      </c>
      <c r="V90" s="216">
        <f>U90*H90</f>
        <v>0</v>
      </c>
      <c r="W90" s="216">
        <v>0</v>
      </c>
      <c r="X90" s="216">
        <f>W90*H90</f>
        <v>0</v>
      </c>
      <c r="Y90" s="217" t="s">
        <v>23</v>
      </c>
      <c r="Z90" s="38"/>
      <c r="AA90" s="38"/>
      <c r="AB90" s="38"/>
      <c r="AC90" s="38"/>
      <c r="AD90" s="38"/>
      <c r="AE90" s="38"/>
      <c r="AR90" s="218" t="s">
        <v>312</v>
      </c>
      <c r="AT90" s="218" t="s">
        <v>140</v>
      </c>
      <c r="AU90" s="218" t="s">
        <v>24</v>
      </c>
      <c r="AY90" s="17" t="s">
        <v>138</v>
      </c>
      <c r="BE90" s="219">
        <f>IF(O90="základní",K90,0)</f>
        <v>0</v>
      </c>
      <c r="BF90" s="219">
        <f>IF(O90="snížená",K90,0)</f>
        <v>0</v>
      </c>
      <c r="BG90" s="219">
        <f>IF(O90="zákl. přenesená",K90,0)</f>
        <v>0</v>
      </c>
      <c r="BH90" s="219">
        <f>IF(O90="sníž. přenesená",K90,0)</f>
        <v>0</v>
      </c>
      <c r="BI90" s="219">
        <f>IF(O90="nulová",K90,0)</f>
        <v>0</v>
      </c>
      <c r="BJ90" s="17" t="s">
        <v>24</v>
      </c>
      <c r="BK90" s="219">
        <f>ROUND(P90*H90,2)</f>
        <v>0</v>
      </c>
      <c r="BL90" s="17" t="s">
        <v>312</v>
      </c>
      <c r="BM90" s="218" t="s">
        <v>185</v>
      </c>
    </row>
    <row r="91" s="2" customFormat="1">
      <c r="A91" s="38"/>
      <c r="B91" s="39"/>
      <c r="C91" s="40"/>
      <c r="D91" s="220" t="s">
        <v>147</v>
      </c>
      <c r="E91" s="40"/>
      <c r="F91" s="221" t="s">
        <v>183</v>
      </c>
      <c r="G91" s="40"/>
      <c r="H91" s="40"/>
      <c r="I91" s="222"/>
      <c r="J91" s="222"/>
      <c r="K91" s="40"/>
      <c r="L91" s="40"/>
      <c r="M91" s="44"/>
      <c r="N91" s="223"/>
      <c r="O91" s="224"/>
      <c r="P91" s="84"/>
      <c r="Q91" s="84"/>
      <c r="R91" s="84"/>
      <c r="S91" s="84"/>
      <c r="T91" s="84"/>
      <c r="U91" s="84"/>
      <c r="V91" s="84"/>
      <c r="W91" s="84"/>
      <c r="X91" s="84"/>
      <c r="Y91" s="85"/>
      <c r="Z91" s="38"/>
      <c r="AA91" s="38"/>
      <c r="AB91" s="38"/>
      <c r="AC91" s="38"/>
      <c r="AD91" s="38"/>
      <c r="AE91" s="38"/>
      <c r="AT91" s="17" t="s">
        <v>147</v>
      </c>
      <c r="AU91" s="17" t="s">
        <v>24</v>
      </c>
    </row>
    <row r="92" s="2" customFormat="1" ht="24.15" customHeight="1">
      <c r="A92" s="38"/>
      <c r="B92" s="39"/>
      <c r="C92" s="206" t="s">
        <v>149</v>
      </c>
      <c r="D92" s="206" t="s">
        <v>140</v>
      </c>
      <c r="E92" s="207" t="s">
        <v>313</v>
      </c>
      <c r="F92" s="208" t="s">
        <v>314</v>
      </c>
      <c r="G92" s="209" t="s">
        <v>172</v>
      </c>
      <c r="H92" s="210">
        <v>4</v>
      </c>
      <c r="I92" s="211"/>
      <c r="J92" s="211"/>
      <c r="K92" s="212">
        <f>ROUND(P92*H92,2)</f>
        <v>0</v>
      </c>
      <c r="L92" s="208" t="s">
        <v>144</v>
      </c>
      <c r="M92" s="44"/>
      <c r="N92" s="213" t="s">
        <v>23</v>
      </c>
      <c r="O92" s="214" t="s">
        <v>51</v>
      </c>
      <c r="P92" s="215">
        <f>I92+J92</f>
        <v>0</v>
      </c>
      <c r="Q92" s="215">
        <f>ROUND(I92*H92,2)</f>
        <v>0</v>
      </c>
      <c r="R92" s="215">
        <f>ROUND(J92*H92,2)</f>
        <v>0</v>
      </c>
      <c r="S92" s="84"/>
      <c r="T92" s="216">
        <f>S92*H92</f>
        <v>0</v>
      </c>
      <c r="U92" s="216">
        <v>0</v>
      </c>
      <c r="V92" s="216">
        <f>U92*H92</f>
        <v>0</v>
      </c>
      <c r="W92" s="216">
        <v>0</v>
      </c>
      <c r="X92" s="216">
        <f>W92*H92</f>
        <v>0</v>
      </c>
      <c r="Y92" s="217" t="s">
        <v>23</v>
      </c>
      <c r="Z92" s="38"/>
      <c r="AA92" s="38"/>
      <c r="AB92" s="38"/>
      <c r="AC92" s="38"/>
      <c r="AD92" s="38"/>
      <c r="AE92" s="38"/>
      <c r="AR92" s="218" t="s">
        <v>312</v>
      </c>
      <c r="AT92" s="218" t="s">
        <v>140</v>
      </c>
      <c r="AU92" s="218" t="s">
        <v>24</v>
      </c>
      <c r="AY92" s="17" t="s">
        <v>138</v>
      </c>
      <c r="BE92" s="219">
        <f>IF(O92="základní",K92,0)</f>
        <v>0</v>
      </c>
      <c r="BF92" s="219">
        <f>IF(O92="snížená",K92,0)</f>
        <v>0</v>
      </c>
      <c r="BG92" s="219">
        <f>IF(O92="zákl. přenesená",K92,0)</f>
        <v>0</v>
      </c>
      <c r="BH92" s="219">
        <f>IF(O92="sníž. přenesená",K92,0)</f>
        <v>0</v>
      </c>
      <c r="BI92" s="219">
        <f>IF(O92="nulová",K92,0)</f>
        <v>0</v>
      </c>
      <c r="BJ92" s="17" t="s">
        <v>24</v>
      </c>
      <c r="BK92" s="219">
        <f>ROUND(P92*H92,2)</f>
        <v>0</v>
      </c>
      <c r="BL92" s="17" t="s">
        <v>312</v>
      </c>
      <c r="BM92" s="218" t="s">
        <v>29</v>
      </c>
    </row>
    <row r="93" s="2" customFormat="1">
      <c r="A93" s="38"/>
      <c r="B93" s="39"/>
      <c r="C93" s="40"/>
      <c r="D93" s="220" t="s">
        <v>147</v>
      </c>
      <c r="E93" s="40"/>
      <c r="F93" s="221" t="s">
        <v>314</v>
      </c>
      <c r="G93" s="40"/>
      <c r="H93" s="40"/>
      <c r="I93" s="222"/>
      <c r="J93" s="222"/>
      <c r="K93" s="40"/>
      <c r="L93" s="40"/>
      <c r="M93" s="44"/>
      <c r="N93" s="223"/>
      <c r="O93" s="224"/>
      <c r="P93" s="84"/>
      <c r="Q93" s="84"/>
      <c r="R93" s="84"/>
      <c r="S93" s="84"/>
      <c r="T93" s="84"/>
      <c r="U93" s="84"/>
      <c r="V93" s="84"/>
      <c r="W93" s="84"/>
      <c r="X93" s="84"/>
      <c r="Y93" s="85"/>
      <c r="Z93" s="38"/>
      <c r="AA93" s="38"/>
      <c r="AB93" s="38"/>
      <c r="AC93" s="38"/>
      <c r="AD93" s="38"/>
      <c r="AE93" s="38"/>
      <c r="AT93" s="17" t="s">
        <v>147</v>
      </c>
      <c r="AU93" s="17" t="s">
        <v>24</v>
      </c>
    </row>
    <row r="94" s="2" customFormat="1" ht="24.15" customHeight="1">
      <c r="A94" s="38"/>
      <c r="B94" s="39"/>
      <c r="C94" s="206" t="s">
        <v>175</v>
      </c>
      <c r="D94" s="206" t="s">
        <v>140</v>
      </c>
      <c r="E94" s="207" t="s">
        <v>315</v>
      </c>
      <c r="F94" s="208" t="s">
        <v>316</v>
      </c>
      <c r="G94" s="209" t="s">
        <v>172</v>
      </c>
      <c r="H94" s="210">
        <v>4</v>
      </c>
      <c r="I94" s="211"/>
      <c r="J94" s="211"/>
      <c r="K94" s="212">
        <f>ROUND(P94*H94,2)</f>
        <v>0</v>
      </c>
      <c r="L94" s="208" t="s">
        <v>144</v>
      </c>
      <c r="M94" s="44"/>
      <c r="N94" s="213" t="s">
        <v>23</v>
      </c>
      <c r="O94" s="214" t="s">
        <v>51</v>
      </c>
      <c r="P94" s="215">
        <f>I94+J94</f>
        <v>0</v>
      </c>
      <c r="Q94" s="215">
        <f>ROUND(I94*H94,2)</f>
        <v>0</v>
      </c>
      <c r="R94" s="215">
        <f>ROUND(J94*H94,2)</f>
        <v>0</v>
      </c>
      <c r="S94" s="84"/>
      <c r="T94" s="216">
        <f>S94*H94</f>
        <v>0</v>
      </c>
      <c r="U94" s="216">
        <v>0</v>
      </c>
      <c r="V94" s="216">
        <f>U94*H94</f>
        <v>0</v>
      </c>
      <c r="W94" s="216">
        <v>0</v>
      </c>
      <c r="X94" s="216">
        <f>W94*H94</f>
        <v>0</v>
      </c>
      <c r="Y94" s="217" t="s">
        <v>23</v>
      </c>
      <c r="Z94" s="38"/>
      <c r="AA94" s="38"/>
      <c r="AB94" s="38"/>
      <c r="AC94" s="38"/>
      <c r="AD94" s="38"/>
      <c r="AE94" s="38"/>
      <c r="AR94" s="218" t="s">
        <v>312</v>
      </c>
      <c r="AT94" s="218" t="s">
        <v>140</v>
      </c>
      <c r="AU94" s="218" t="s">
        <v>24</v>
      </c>
      <c r="AY94" s="17" t="s">
        <v>138</v>
      </c>
      <c r="BE94" s="219">
        <f>IF(O94="základní",K94,0)</f>
        <v>0</v>
      </c>
      <c r="BF94" s="219">
        <f>IF(O94="snížená",K94,0)</f>
        <v>0</v>
      </c>
      <c r="BG94" s="219">
        <f>IF(O94="zákl. přenesená",K94,0)</f>
        <v>0</v>
      </c>
      <c r="BH94" s="219">
        <f>IF(O94="sníž. přenesená",K94,0)</f>
        <v>0</v>
      </c>
      <c r="BI94" s="219">
        <f>IF(O94="nulová",K94,0)</f>
        <v>0</v>
      </c>
      <c r="BJ94" s="17" t="s">
        <v>24</v>
      </c>
      <c r="BK94" s="219">
        <f>ROUND(P94*H94,2)</f>
        <v>0</v>
      </c>
      <c r="BL94" s="17" t="s">
        <v>312</v>
      </c>
      <c r="BM94" s="218" t="s">
        <v>203</v>
      </c>
    </row>
    <row r="95" s="2" customFormat="1">
      <c r="A95" s="38"/>
      <c r="B95" s="39"/>
      <c r="C95" s="40"/>
      <c r="D95" s="220" t="s">
        <v>147</v>
      </c>
      <c r="E95" s="40"/>
      <c r="F95" s="221" t="s">
        <v>316</v>
      </c>
      <c r="G95" s="40"/>
      <c r="H95" s="40"/>
      <c r="I95" s="222"/>
      <c r="J95" s="222"/>
      <c r="K95" s="40"/>
      <c r="L95" s="40"/>
      <c r="M95" s="44"/>
      <c r="N95" s="223"/>
      <c r="O95" s="224"/>
      <c r="P95" s="84"/>
      <c r="Q95" s="84"/>
      <c r="R95" s="84"/>
      <c r="S95" s="84"/>
      <c r="T95" s="84"/>
      <c r="U95" s="84"/>
      <c r="V95" s="84"/>
      <c r="W95" s="84"/>
      <c r="X95" s="84"/>
      <c r="Y95" s="85"/>
      <c r="Z95" s="38"/>
      <c r="AA95" s="38"/>
      <c r="AB95" s="38"/>
      <c r="AC95" s="38"/>
      <c r="AD95" s="38"/>
      <c r="AE95" s="38"/>
      <c r="AT95" s="17" t="s">
        <v>147</v>
      </c>
      <c r="AU95" s="17" t="s">
        <v>24</v>
      </c>
    </row>
    <row r="96" s="2" customFormat="1" ht="24.15" customHeight="1">
      <c r="A96" s="38"/>
      <c r="B96" s="39"/>
      <c r="C96" s="225" t="s">
        <v>181</v>
      </c>
      <c r="D96" s="225" t="s">
        <v>190</v>
      </c>
      <c r="E96" s="226" t="s">
        <v>191</v>
      </c>
      <c r="F96" s="227" t="s">
        <v>192</v>
      </c>
      <c r="G96" s="228" t="s">
        <v>178</v>
      </c>
      <c r="H96" s="229">
        <v>5</v>
      </c>
      <c r="I96" s="230"/>
      <c r="J96" s="231"/>
      <c r="K96" s="232">
        <f>ROUND(P96*H96,2)</f>
        <v>0</v>
      </c>
      <c r="L96" s="227" t="s">
        <v>144</v>
      </c>
      <c r="M96" s="233"/>
      <c r="N96" s="234" t="s">
        <v>23</v>
      </c>
      <c r="O96" s="214" t="s">
        <v>51</v>
      </c>
      <c r="P96" s="215">
        <f>I96+J96</f>
        <v>0</v>
      </c>
      <c r="Q96" s="215">
        <f>ROUND(I96*H96,2)</f>
        <v>0</v>
      </c>
      <c r="R96" s="215">
        <f>ROUND(J96*H96,2)</f>
        <v>0</v>
      </c>
      <c r="S96" s="84"/>
      <c r="T96" s="216">
        <f>S96*H96</f>
        <v>0</v>
      </c>
      <c r="U96" s="216">
        <v>0</v>
      </c>
      <c r="V96" s="216">
        <f>U96*H96</f>
        <v>0</v>
      </c>
      <c r="W96" s="216">
        <v>0</v>
      </c>
      <c r="X96" s="216">
        <f>W96*H96</f>
        <v>0</v>
      </c>
      <c r="Y96" s="217" t="s">
        <v>23</v>
      </c>
      <c r="Z96" s="38"/>
      <c r="AA96" s="38"/>
      <c r="AB96" s="38"/>
      <c r="AC96" s="38"/>
      <c r="AD96" s="38"/>
      <c r="AE96" s="38"/>
      <c r="AR96" s="218" t="s">
        <v>312</v>
      </c>
      <c r="AT96" s="218" t="s">
        <v>190</v>
      </c>
      <c r="AU96" s="218" t="s">
        <v>24</v>
      </c>
      <c r="AY96" s="17" t="s">
        <v>138</v>
      </c>
      <c r="BE96" s="219">
        <f>IF(O96="základní",K96,0)</f>
        <v>0</v>
      </c>
      <c r="BF96" s="219">
        <f>IF(O96="snížená",K96,0)</f>
        <v>0</v>
      </c>
      <c r="BG96" s="219">
        <f>IF(O96="zákl. přenesená",K96,0)</f>
        <v>0</v>
      </c>
      <c r="BH96" s="219">
        <f>IF(O96="sníž. přenesená",K96,0)</f>
        <v>0</v>
      </c>
      <c r="BI96" s="219">
        <f>IF(O96="nulová",K96,0)</f>
        <v>0</v>
      </c>
      <c r="BJ96" s="17" t="s">
        <v>24</v>
      </c>
      <c r="BK96" s="219">
        <f>ROUND(P96*H96,2)</f>
        <v>0</v>
      </c>
      <c r="BL96" s="17" t="s">
        <v>312</v>
      </c>
      <c r="BM96" s="218" t="s">
        <v>213</v>
      </c>
    </row>
    <row r="97" s="2" customFormat="1">
      <c r="A97" s="38"/>
      <c r="B97" s="39"/>
      <c r="C97" s="40"/>
      <c r="D97" s="220" t="s">
        <v>147</v>
      </c>
      <c r="E97" s="40"/>
      <c r="F97" s="221" t="s">
        <v>192</v>
      </c>
      <c r="G97" s="40"/>
      <c r="H97" s="40"/>
      <c r="I97" s="222"/>
      <c r="J97" s="222"/>
      <c r="K97" s="40"/>
      <c r="L97" s="40"/>
      <c r="M97" s="44"/>
      <c r="N97" s="223"/>
      <c r="O97" s="224"/>
      <c r="P97" s="84"/>
      <c r="Q97" s="84"/>
      <c r="R97" s="84"/>
      <c r="S97" s="84"/>
      <c r="T97" s="84"/>
      <c r="U97" s="84"/>
      <c r="V97" s="84"/>
      <c r="W97" s="84"/>
      <c r="X97" s="84"/>
      <c r="Y97" s="85"/>
      <c r="Z97" s="38"/>
      <c r="AA97" s="38"/>
      <c r="AB97" s="38"/>
      <c r="AC97" s="38"/>
      <c r="AD97" s="38"/>
      <c r="AE97" s="38"/>
      <c r="AT97" s="17" t="s">
        <v>147</v>
      </c>
      <c r="AU97" s="17" t="s">
        <v>24</v>
      </c>
    </row>
    <row r="98" s="2" customFormat="1" ht="37.8" customHeight="1">
      <c r="A98" s="38"/>
      <c r="B98" s="39"/>
      <c r="C98" s="206" t="s">
        <v>185</v>
      </c>
      <c r="D98" s="206" t="s">
        <v>140</v>
      </c>
      <c r="E98" s="207" t="s">
        <v>194</v>
      </c>
      <c r="F98" s="208" t="s">
        <v>317</v>
      </c>
      <c r="G98" s="209" t="s">
        <v>196</v>
      </c>
      <c r="H98" s="210">
        <v>8</v>
      </c>
      <c r="I98" s="211"/>
      <c r="J98" s="211"/>
      <c r="K98" s="212">
        <f>ROUND(P98*H98,2)</f>
        <v>0</v>
      </c>
      <c r="L98" s="208" t="s">
        <v>144</v>
      </c>
      <c r="M98" s="44"/>
      <c r="N98" s="213" t="s">
        <v>23</v>
      </c>
      <c r="O98" s="214" t="s">
        <v>51</v>
      </c>
      <c r="P98" s="215">
        <f>I98+J98</f>
        <v>0</v>
      </c>
      <c r="Q98" s="215">
        <f>ROUND(I98*H98,2)</f>
        <v>0</v>
      </c>
      <c r="R98" s="215">
        <f>ROUND(J98*H98,2)</f>
        <v>0</v>
      </c>
      <c r="S98" s="84"/>
      <c r="T98" s="216">
        <f>S98*H98</f>
        <v>0</v>
      </c>
      <c r="U98" s="216">
        <v>0</v>
      </c>
      <c r="V98" s="216">
        <f>U98*H98</f>
        <v>0</v>
      </c>
      <c r="W98" s="216">
        <v>0</v>
      </c>
      <c r="X98" s="216">
        <f>W98*H98</f>
        <v>0</v>
      </c>
      <c r="Y98" s="217" t="s">
        <v>23</v>
      </c>
      <c r="Z98" s="38"/>
      <c r="AA98" s="38"/>
      <c r="AB98" s="38"/>
      <c r="AC98" s="38"/>
      <c r="AD98" s="38"/>
      <c r="AE98" s="38"/>
      <c r="AR98" s="218" t="s">
        <v>312</v>
      </c>
      <c r="AT98" s="218" t="s">
        <v>140</v>
      </c>
      <c r="AU98" s="218" t="s">
        <v>24</v>
      </c>
      <c r="AY98" s="17" t="s">
        <v>138</v>
      </c>
      <c r="BE98" s="219">
        <f>IF(O98="základní",K98,0)</f>
        <v>0</v>
      </c>
      <c r="BF98" s="219">
        <f>IF(O98="snížená",K98,0)</f>
        <v>0</v>
      </c>
      <c r="BG98" s="219">
        <f>IF(O98="zákl. přenesená",K98,0)</f>
        <v>0</v>
      </c>
      <c r="BH98" s="219">
        <f>IF(O98="sníž. přenesená",K98,0)</f>
        <v>0</v>
      </c>
      <c r="BI98" s="219">
        <f>IF(O98="nulová",K98,0)</f>
        <v>0</v>
      </c>
      <c r="BJ98" s="17" t="s">
        <v>24</v>
      </c>
      <c r="BK98" s="219">
        <f>ROUND(P98*H98,2)</f>
        <v>0</v>
      </c>
      <c r="BL98" s="17" t="s">
        <v>312</v>
      </c>
      <c r="BM98" s="218" t="s">
        <v>221</v>
      </c>
    </row>
    <row r="99" s="2" customFormat="1">
      <c r="A99" s="38"/>
      <c r="B99" s="39"/>
      <c r="C99" s="40"/>
      <c r="D99" s="220" t="s">
        <v>147</v>
      </c>
      <c r="E99" s="40"/>
      <c r="F99" s="221" t="s">
        <v>198</v>
      </c>
      <c r="G99" s="40"/>
      <c r="H99" s="40"/>
      <c r="I99" s="222"/>
      <c r="J99" s="222"/>
      <c r="K99" s="40"/>
      <c r="L99" s="40"/>
      <c r="M99" s="44"/>
      <c r="N99" s="223"/>
      <c r="O99" s="224"/>
      <c r="P99" s="84"/>
      <c r="Q99" s="84"/>
      <c r="R99" s="84"/>
      <c r="S99" s="84"/>
      <c r="T99" s="84"/>
      <c r="U99" s="84"/>
      <c r="V99" s="84"/>
      <c r="W99" s="84"/>
      <c r="X99" s="84"/>
      <c r="Y99" s="85"/>
      <c r="Z99" s="38"/>
      <c r="AA99" s="38"/>
      <c r="AB99" s="38"/>
      <c r="AC99" s="38"/>
      <c r="AD99" s="38"/>
      <c r="AE99" s="38"/>
      <c r="AT99" s="17" t="s">
        <v>147</v>
      </c>
      <c r="AU99" s="17" t="s">
        <v>24</v>
      </c>
    </row>
    <row r="100" s="2" customFormat="1" ht="24.15" customHeight="1">
      <c r="A100" s="38"/>
      <c r="B100" s="39"/>
      <c r="C100" s="225" t="s">
        <v>189</v>
      </c>
      <c r="D100" s="225" t="s">
        <v>190</v>
      </c>
      <c r="E100" s="226" t="s">
        <v>200</v>
      </c>
      <c r="F100" s="227" t="s">
        <v>201</v>
      </c>
      <c r="G100" s="228" t="s">
        <v>172</v>
      </c>
      <c r="H100" s="229">
        <v>1</v>
      </c>
      <c r="I100" s="230"/>
      <c r="J100" s="231"/>
      <c r="K100" s="232">
        <f>ROUND(P100*H100,2)</f>
        <v>0</v>
      </c>
      <c r="L100" s="227" t="s">
        <v>144</v>
      </c>
      <c r="M100" s="233"/>
      <c r="N100" s="234" t="s">
        <v>23</v>
      </c>
      <c r="O100" s="214" t="s">
        <v>51</v>
      </c>
      <c r="P100" s="215">
        <f>I100+J100</f>
        <v>0</v>
      </c>
      <c r="Q100" s="215">
        <f>ROUND(I100*H100,2)</f>
        <v>0</v>
      </c>
      <c r="R100" s="215">
        <f>ROUND(J100*H100,2)</f>
        <v>0</v>
      </c>
      <c r="S100" s="84"/>
      <c r="T100" s="216">
        <f>S100*H100</f>
        <v>0</v>
      </c>
      <c r="U100" s="216">
        <v>0</v>
      </c>
      <c r="V100" s="216">
        <f>U100*H100</f>
        <v>0</v>
      </c>
      <c r="W100" s="216">
        <v>0</v>
      </c>
      <c r="X100" s="216">
        <f>W100*H100</f>
        <v>0</v>
      </c>
      <c r="Y100" s="217" t="s">
        <v>23</v>
      </c>
      <c r="Z100" s="38"/>
      <c r="AA100" s="38"/>
      <c r="AB100" s="38"/>
      <c r="AC100" s="38"/>
      <c r="AD100" s="38"/>
      <c r="AE100" s="38"/>
      <c r="AR100" s="218" t="s">
        <v>312</v>
      </c>
      <c r="AT100" s="218" t="s">
        <v>190</v>
      </c>
      <c r="AU100" s="218" t="s">
        <v>24</v>
      </c>
      <c r="AY100" s="17" t="s">
        <v>138</v>
      </c>
      <c r="BE100" s="219">
        <f>IF(O100="základní",K100,0)</f>
        <v>0</v>
      </c>
      <c r="BF100" s="219">
        <f>IF(O100="snížená",K100,0)</f>
        <v>0</v>
      </c>
      <c r="BG100" s="219">
        <f>IF(O100="zákl. přenesená",K100,0)</f>
        <v>0</v>
      </c>
      <c r="BH100" s="219">
        <f>IF(O100="sníž. přenesená",K100,0)</f>
        <v>0</v>
      </c>
      <c r="BI100" s="219">
        <f>IF(O100="nulová",K100,0)</f>
        <v>0</v>
      </c>
      <c r="BJ100" s="17" t="s">
        <v>24</v>
      </c>
      <c r="BK100" s="219">
        <f>ROUND(P100*H100,2)</f>
        <v>0</v>
      </c>
      <c r="BL100" s="17" t="s">
        <v>312</v>
      </c>
      <c r="BM100" s="218" t="s">
        <v>229</v>
      </c>
    </row>
    <row r="101" s="2" customFormat="1">
      <c r="A101" s="38"/>
      <c r="B101" s="39"/>
      <c r="C101" s="40"/>
      <c r="D101" s="220" t="s">
        <v>147</v>
      </c>
      <c r="E101" s="40"/>
      <c r="F101" s="221" t="s">
        <v>201</v>
      </c>
      <c r="G101" s="40"/>
      <c r="H101" s="40"/>
      <c r="I101" s="222"/>
      <c r="J101" s="222"/>
      <c r="K101" s="40"/>
      <c r="L101" s="40"/>
      <c r="M101" s="44"/>
      <c r="N101" s="223"/>
      <c r="O101" s="224"/>
      <c r="P101" s="84"/>
      <c r="Q101" s="84"/>
      <c r="R101" s="84"/>
      <c r="S101" s="84"/>
      <c r="T101" s="84"/>
      <c r="U101" s="84"/>
      <c r="V101" s="84"/>
      <c r="W101" s="84"/>
      <c r="X101" s="84"/>
      <c r="Y101" s="85"/>
      <c r="Z101" s="38"/>
      <c r="AA101" s="38"/>
      <c r="AB101" s="38"/>
      <c r="AC101" s="38"/>
      <c r="AD101" s="38"/>
      <c r="AE101" s="38"/>
      <c r="AT101" s="17" t="s">
        <v>147</v>
      </c>
      <c r="AU101" s="17" t="s">
        <v>24</v>
      </c>
    </row>
    <row r="102" s="2" customFormat="1" ht="24.15" customHeight="1">
      <c r="A102" s="38"/>
      <c r="B102" s="39"/>
      <c r="C102" s="206" t="s">
        <v>29</v>
      </c>
      <c r="D102" s="206" t="s">
        <v>140</v>
      </c>
      <c r="E102" s="207" t="s">
        <v>204</v>
      </c>
      <c r="F102" s="208" t="s">
        <v>207</v>
      </c>
      <c r="G102" s="209" t="s">
        <v>172</v>
      </c>
      <c r="H102" s="210">
        <v>1</v>
      </c>
      <c r="I102" s="211"/>
      <c r="J102" s="211"/>
      <c r="K102" s="212">
        <f>ROUND(P102*H102,2)</f>
        <v>0</v>
      </c>
      <c r="L102" s="208" t="s">
        <v>144</v>
      </c>
      <c r="M102" s="44"/>
      <c r="N102" s="213" t="s">
        <v>23</v>
      </c>
      <c r="O102" s="214" t="s">
        <v>51</v>
      </c>
      <c r="P102" s="215">
        <f>I102+J102</f>
        <v>0</v>
      </c>
      <c r="Q102" s="215">
        <f>ROUND(I102*H102,2)</f>
        <v>0</v>
      </c>
      <c r="R102" s="215">
        <f>ROUND(J102*H102,2)</f>
        <v>0</v>
      </c>
      <c r="S102" s="84"/>
      <c r="T102" s="216">
        <f>S102*H102</f>
        <v>0</v>
      </c>
      <c r="U102" s="216">
        <v>0</v>
      </c>
      <c r="V102" s="216">
        <f>U102*H102</f>
        <v>0</v>
      </c>
      <c r="W102" s="216">
        <v>0</v>
      </c>
      <c r="X102" s="216">
        <f>W102*H102</f>
        <v>0</v>
      </c>
      <c r="Y102" s="217" t="s">
        <v>23</v>
      </c>
      <c r="Z102" s="38"/>
      <c r="AA102" s="38"/>
      <c r="AB102" s="38"/>
      <c r="AC102" s="38"/>
      <c r="AD102" s="38"/>
      <c r="AE102" s="38"/>
      <c r="AR102" s="218" t="s">
        <v>312</v>
      </c>
      <c r="AT102" s="218" t="s">
        <v>140</v>
      </c>
      <c r="AU102" s="218" t="s">
        <v>24</v>
      </c>
      <c r="AY102" s="17" t="s">
        <v>138</v>
      </c>
      <c r="BE102" s="219">
        <f>IF(O102="základní",K102,0)</f>
        <v>0</v>
      </c>
      <c r="BF102" s="219">
        <f>IF(O102="snížená",K102,0)</f>
        <v>0</v>
      </c>
      <c r="BG102" s="219">
        <f>IF(O102="zákl. přenesená",K102,0)</f>
        <v>0</v>
      </c>
      <c r="BH102" s="219">
        <f>IF(O102="sníž. přenesená",K102,0)</f>
        <v>0</v>
      </c>
      <c r="BI102" s="219">
        <f>IF(O102="nulová",K102,0)</f>
        <v>0</v>
      </c>
      <c r="BJ102" s="17" t="s">
        <v>24</v>
      </c>
      <c r="BK102" s="219">
        <f>ROUND(P102*H102,2)</f>
        <v>0</v>
      </c>
      <c r="BL102" s="17" t="s">
        <v>312</v>
      </c>
      <c r="BM102" s="218" t="s">
        <v>237</v>
      </c>
    </row>
    <row r="103" s="2" customFormat="1">
      <c r="A103" s="38"/>
      <c r="B103" s="39"/>
      <c r="C103" s="40"/>
      <c r="D103" s="220" t="s">
        <v>147</v>
      </c>
      <c r="E103" s="40"/>
      <c r="F103" s="221" t="s">
        <v>207</v>
      </c>
      <c r="G103" s="40"/>
      <c r="H103" s="40"/>
      <c r="I103" s="222"/>
      <c r="J103" s="222"/>
      <c r="K103" s="40"/>
      <c r="L103" s="40"/>
      <c r="M103" s="44"/>
      <c r="N103" s="223"/>
      <c r="O103" s="224"/>
      <c r="P103" s="84"/>
      <c r="Q103" s="84"/>
      <c r="R103" s="84"/>
      <c r="S103" s="84"/>
      <c r="T103" s="84"/>
      <c r="U103" s="84"/>
      <c r="V103" s="84"/>
      <c r="W103" s="84"/>
      <c r="X103" s="84"/>
      <c r="Y103" s="85"/>
      <c r="Z103" s="38"/>
      <c r="AA103" s="38"/>
      <c r="AB103" s="38"/>
      <c r="AC103" s="38"/>
      <c r="AD103" s="38"/>
      <c r="AE103" s="38"/>
      <c r="AT103" s="17" t="s">
        <v>147</v>
      </c>
      <c r="AU103" s="17" t="s">
        <v>24</v>
      </c>
    </row>
    <row r="104" s="2" customFormat="1" ht="24.15" customHeight="1">
      <c r="A104" s="38"/>
      <c r="B104" s="39"/>
      <c r="C104" s="225" t="s">
        <v>199</v>
      </c>
      <c r="D104" s="225" t="s">
        <v>190</v>
      </c>
      <c r="E104" s="226" t="s">
        <v>318</v>
      </c>
      <c r="F104" s="227" t="s">
        <v>319</v>
      </c>
      <c r="G104" s="228" t="s">
        <v>196</v>
      </c>
      <c r="H104" s="229">
        <v>20</v>
      </c>
      <c r="I104" s="230"/>
      <c r="J104" s="231"/>
      <c r="K104" s="232">
        <f>ROUND(P104*H104,2)</f>
        <v>0</v>
      </c>
      <c r="L104" s="227" t="s">
        <v>144</v>
      </c>
      <c r="M104" s="233"/>
      <c r="N104" s="234" t="s">
        <v>23</v>
      </c>
      <c r="O104" s="214" t="s">
        <v>51</v>
      </c>
      <c r="P104" s="215">
        <f>I104+J104</f>
        <v>0</v>
      </c>
      <c r="Q104" s="215">
        <f>ROUND(I104*H104,2)</f>
        <v>0</v>
      </c>
      <c r="R104" s="215">
        <f>ROUND(J104*H104,2)</f>
        <v>0</v>
      </c>
      <c r="S104" s="84"/>
      <c r="T104" s="216">
        <f>S104*H104</f>
        <v>0</v>
      </c>
      <c r="U104" s="216">
        <v>0</v>
      </c>
      <c r="V104" s="216">
        <f>U104*H104</f>
        <v>0</v>
      </c>
      <c r="W104" s="216">
        <v>0</v>
      </c>
      <c r="X104" s="216">
        <f>W104*H104</f>
        <v>0</v>
      </c>
      <c r="Y104" s="217" t="s">
        <v>23</v>
      </c>
      <c r="Z104" s="38"/>
      <c r="AA104" s="38"/>
      <c r="AB104" s="38"/>
      <c r="AC104" s="38"/>
      <c r="AD104" s="38"/>
      <c r="AE104" s="38"/>
      <c r="AR104" s="218" t="s">
        <v>312</v>
      </c>
      <c r="AT104" s="218" t="s">
        <v>190</v>
      </c>
      <c r="AU104" s="218" t="s">
        <v>24</v>
      </c>
      <c r="AY104" s="17" t="s">
        <v>138</v>
      </c>
      <c r="BE104" s="219">
        <f>IF(O104="základní",K104,0)</f>
        <v>0</v>
      </c>
      <c r="BF104" s="219">
        <f>IF(O104="snížená",K104,0)</f>
        <v>0</v>
      </c>
      <c r="BG104" s="219">
        <f>IF(O104="zákl. přenesená",K104,0)</f>
        <v>0</v>
      </c>
      <c r="BH104" s="219">
        <f>IF(O104="sníž. přenesená",K104,0)</f>
        <v>0</v>
      </c>
      <c r="BI104" s="219">
        <f>IF(O104="nulová",K104,0)</f>
        <v>0</v>
      </c>
      <c r="BJ104" s="17" t="s">
        <v>24</v>
      </c>
      <c r="BK104" s="219">
        <f>ROUND(P104*H104,2)</f>
        <v>0</v>
      </c>
      <c r="BL104" s="17" t="s">
        <v>312</v>
      </c>
      <c r="BM104" s="218" t="s">
        <v>244</v>
      </c>
    </row>
    <row r="105" s="2" customFormat="1">
      <c r="A105" s="38"/>
      <c r="B105" s="39"/>
      <c r="C105" s="40"/>
      <c r="D105" s="220" t="s">
        <v>147</v>
      </c>
      <c r="E105" s="40"/>
      <c r="F105" s="221" t="s">
        <v>319</v>
      </c>
      <c r="G105" s="40"/>
      <c r="H105" s="40"/>
      <c r="I105" s="222"/>
      <c r="J105" s="222"/>
      <c r="K105" s="40"/>
      <c r="L105" s="40"/>
      <c r="M105" s="44"/>
      <c r="N105" s="223"/>
      <c r="O105" s="224"/>
      <c r="P105" s="84"/>
      <c r="Q105" s="84"/>
      <c r="R105" s="84"/>
      <c r="S105" s="84"/>
      <c r="T105" s="84"/>
      <c r="U105" s="84"/>
      <c r="V105" s="84"/>
      <c r="W105" s="84"/>
      <c r="X105" s="84"/>
      <c r="Y105" s="85"/>
      <c r="Z105" s="38"/>
      <c r="AA105" s="38"/>
      <c r="AB105" s="38"/>
      <c r="AC105" s="38"/>
      <c r="AD105" s="38"/>
      <c r="AE105" s="38"/>
      <c r="AT105" s="17" t="s">
        <v>147</v>
      </c>
      <c r="AU105" s="17" t="s">
        <v>24</v>
      </c>
    </row>
    <row r="106" s="13" customFormat="1">
      <c r="A106" s="13"/>
      <c r="B106" s="242"/>
      <c r="C106" s="243"/>
      <c r="D106" s="220" t="s">
        <v>301</v>
      </c>
      <c r="E106" s="244" t="s">
        <v>23</v>
      </c>
      <c r="F106" s="245" t="s">
        <v>320</v>
      </c>
      <c r="G106" s="243"/>
      <c r="H106" s="246">
        <v>20</v>
      </c>
      <c r="I106" s="247"/>
      <c r="J106" s="247"/>
      <c r="K106" s="243"/>
      <c r="L106" s="243"/>
      <c r="M106" s="248"/>
      <c r="N106" s="249"/>
      <c r="O106" s="250"/>
      <c r="P106" s="250"/>
      <c r="Q106" s="250"/>
      <c r="R106" s="250"/>
      <c r="S106" s="250"/>
      <c r="T106" s="250"/>
      <c r="U106" s="250"/>
      <c r="V106" s="250"/>
      <c r="W106" s="250"/>
      <c r="X106" s="250"/>
      <c r="Y106" s="251"/>
      <c r="Z106" s="13"/>
      <c r="AA106" s="13"/>
      <c r="AB106" s="13"/>
      <c r="AC106" s="13"/>
      <c r="AD106" s="13"/>
      <c r="AE106" s="13"/>
      <c r="AT106" s="252" t="s">
        <v>301</v>
      </c>
      <c r="AU106" s="252" t="s">
        <v>24</v>
      </c>
      <c r="AV106" s="13" t="s">
        <v>90</v>
      </c>
      <c r="AW106" s="13" t="s">
        <v>5</v>
      </c>
      <c r="AX106" s="13" t="s">
        <v>82</v>
      </c>
      <c r="AY106" s="252" t="s">
        <v>138</v>
      </c>
    </row>
    <row r="107" s="14" customFormat="1">
      <c r="A107" s="14"/>
      <c r="B107" s="253"/>
      <c r="C107" s="254"/>
      <c r="D107" s="220" t="s">
        <v>301</v>
      </c>
      <c r="E107" s="255" t="s">
        <v>23</v>
      </c>
      <c r="F107" s="256" t="s">
        <v>303</v>
      </c>
      <c r="G107" s="254"/>
      <c r="H107" s="257">
        <v>20</v>
      </c>
      <c r="I107" s="258"/>
      <c r="J107" s="258"/>
      <c r="K107" s="254"/>
      <c r="L107" s="254"/>
      <c r="M107" s="259"/>
      <c r="N107" s="260"/>
      <c r="O107" s="261"/>
      <c r="P107" s="261"/>
      <c r="Q107" s="261"/>
      <c r="R107" s="261"/>
      <c r="S107" s="261"/>
      <c r="T107" s="261"/>
      <c r="U107" s="261"/>
      <c r="V107" s="261"/>
      <c r="W107" s="261"/>
      <c r="X107" s="261"/>
      <c r="Y107" s="262"/>
      <c r="Z107" s="14"/>
      <c r="AA107" s="14"/>
      <c r="AB107" s="14"/>
      <c r="AC107" s="14"/>
      <c r="AD107" s="14"/>
      <c r="AE107" s="14"/>
      <c r="AT107" s="263" t="s">
        <v>301</v>
      </c>
      <c r="AU107" s="263" t="s">
        <v>24</v>
      </c>
      <c r="AV107" s="14" t="s">
        <v>139</v>
      </c>
      <c r="AW107" s="14" t="s">
        <v>5</v>
      </c>
      <c r="AX107" s="14" t="s">
        <v>24</v>
      </c>
      <c r="AY107" s="263" t="s">
        <v>138</v>
      </c>
    </row>
    <row r="108" s="2" customFormat="1">
      <c r="A108" s="38"/>
      <c r="B108" s="39"/>
      <c r="C108" s="206" t="s">
        <v>203</v>
      </c>
      <c r="D108" s="206" t="s">
        <v>140</v>
      </c>
      <c r="E108" s="207" t="s">
        <v>321</v>
      </c>
      <c r="F108" s="208" t="s">
        <v>322</v>
      </c>
      <c r="G108" s="209" t="s">
        <v>196</v>
      </c>
      <c r="H108" s="210">
        <v>20</v>
      </c>
      <c r="I108" s="211"/>
      <c r="J108" s="211"/>
      <c r="K108" s="212">
        <f>ROUND(P108*H108,2)</f>
        <v>0</v>
      </c>
      <c r="L108" s="208" t="s">
        <v>144</v>
      </c>
      <c r="M108" s="44"/>
      <c r="N108" s="213" t="s">
        <v>23</v>
      </c>
      <c r="O108" s="214" t="s">
        <v>51</v>
      </c>
      <c r="P108" s="215">
        <f>I108+J108</f>
        <v>0</v>
      </c>
      <c r="Q108" s="215">
        <f>ROUND(I108*H108,2)</f>
        <v>0</v>
      </c>
      <c r="R108" s="215">
        <f>ROUND(J108*H108,2)</f>
        <v>0</v>
      </c>
      <c r="S108" s="84"/>
      <c r="T108" s="216">
        <f>S108*H108</f>
        <v>0</v>
      </c>
      <c r="U108" s="216">
        <v>0</v>
      </c>
      <c r="V108" s="216">
        <f>U108*H108</f>
        <v>0</v>
      </c>
      <c r="W108" s="216">
        <v>0</v>
      </c>
      <c r="X108" s="216">
        <f>W108*H108</f>
        <v>0</v>
      </c>
      <c r="Y108" s="217" t="s">
        <v>23</v>
      </c>
      <c r="Z108" s="38"/>
      <c r="AA108" s="38"/>
      <c r="AB108" s="38"/>
      <c r="AC108" s="38"/>
      <c r="AD108" s="38"/>
      <c r="AE108" s="38"/>
      <c r="AR108" s="218" t="s">
        <v>312</v>
      </c>
      <c r="AT108" s="218" t="s">
        <v>140</v>
      </c>
      <c r="AU108" s="218" t="s">
        <v>24</v>
      </c>
      <c r="AY108" s="17" t="s">
        <v>138</v>
      </c>
      <c r="BE108" s="219">
        <f>IF(O108="základní",K108,0)</f>
        <v>0</v>
      </c>
      <c r="BF108" s="219">
        <f>IF(O108="snížená",K108,0)</f>
        <v>0</v>
      </c>
      <c r="BG108" s="219">
        <f>IF(O108="zákl. přenesená",K108,0)</f>
        <v>0</v>
      </c>
      <c r="BH108" s="219">
        <f>IF(O108="sníž. přenesená",K108,0)</f>
        <v>0</v>
      </c>
      <c r="BI108" s="219">
        <f>IF(O108="nulová",K108,0)</f>
        <v>0</v>
      </c>
      <c r="BJ108" s="17" t="s">
        <v>24</v>
      </c>
      <c r="BK108" s="219">
        <f>ROUND(P108*H108,2)</f>
        <v>0</v>
      </c>
      <c r="BL108" s="17" t="s">
        <v>312</v>
      </c>
      <c r="BM108" s="218" t="s">
        <v>252</v>
      </c>
    </row>
    <row r="109" s="2" customFormat="1">
      <c r="A109" s="38"/>
      <c r="B109" s="39"/>
      <c r="C109" s="40"/>
      <c r="D109" s="220" t="s">
        <v>147</v>
      </c>
      <c r="E109" s="40"/>
      <c r="F109" s="221" t="s">
        <v>322</v>
      </c>
      <c r="G109" s="40"/>
      <c r="H109" s="40"/>
      <c r="I109" s="222"/>
      <c r="J109" s="222"/>
      <c r="K109" s="40"/>
      <c r="L109" s="40"/>
      <c r="M109" s="44"/>
      <c r="N109" s="223"/>
      <c r="O109" s="224"/>
      <c r="P109" s="84"/>
      <c r="Q109" s="84"/>
      <c r="R109" s="84"/>
      <c r="S109" s="84"/>
      <c r="T109" s="84"/>
      <c r="U109" s="84"/>
      <c r="V109" s="84"/>
      <c r="W109" s="84"/>
      <c r="X109" s="84"/>
      <c r="Y109" s="85"/>
      <c r="Z109" s="38"/>
      <c r="AA109" s="38"/>
      <c r="AB109" s="38"/>
      <c r="AC109" s="38"/>
      <c r="AD109" s="38"/>
      <c r="AE109" s="38"/>
      <c r="AT109" s="17" t="s">
        <v>147</v>
      </c>
      <c r="AU109" s="17" t="s">
        <v>24</v>
      </c>
    </row>
    <row r="110" s="2" customFormat="1" ht="24.15" customHeight="1">
      <c r="A110" s="38"/>
      <c r="B110" s="39"/>
      <c r="C110" s="225" t="s">
        <v>208</v>
      </c>
      <c r="D110" s="225" t="s">
        <v>190</v>
      </c>
      <c r="E110" s="226" t="s">
        <v>323</v>
      </c>
      <c r="F110" s="227" t="s">
        <v>324</v>
      </c>
      <c r="G110" s="228" t="s">
        <v>178</v>
      </c>
      <c r="H110" s="229">
        <v>150</v>
      </c>
      <c r="I110" s="230"/>
      <c r="J110" s="231"/>
      <c r="K110" s="232">
        <f>ROUND(P110*H110,2)</f>
        <v>0</v>
      </c>
      <c r="L110" s="227" t="s">
        <v>144</v>
      </c>
      <c r="M110" s="233"/>
      <c r="N110" s="234" t="s">
        <v>23</v>
      </c>
      <c r="O110" s="214" t="s">
        <v>51</v>
      </c>
      <c r="P110" s="215">
        <f>I110+J110</f>
        <v>0</v>
      </c>
      <c r="Q110" s="215">
        <f>ROUND(I110*H110,2)</f>
        <v>0</v>
      </c>
      <c r="R110" s="215">
        <f>ROUND(J110*H110,2)</f>
        <v>0</v>
      </c>
      <c r="S110" s="84"/>
      <c r="T110" s="216">
        <f>S110*H110</f>
        <v>0</v>
      </c>
      <c r="U110" s="216">
        <v>0</v>
      </c>
      <c r="V110" s="216">
        <f>U110*H110</f>
        <v>0</v>
      </c>
      <c r="W110" s="216">
        <v>0</v>
      </c>
      <c r="X110" s="216">
        <f>W110*H110</f>
        <v>0</v>
      </c>
      <c r="Y110" s="217" t="s">
        <v>23</v>
      </c>
      <c r="Z110" s="38"/>
      <c r="AA110" s="38"/>
      <c r="AB110" s="38"/>
      <c r="AC110" s="38"/>
      <c r="AD110" s="38"/>
      <c r="AE110" s="38"/>
      <c r="AR110" s="218" t="s">
        <v>312</v>
      </c>
      <c r="AT110" s="218" t="s">
        <v>190</v>
      </c>
      <c r="AU110" s="218" t="s">
        <v>24</v>
      </c>
      <c r="AY110" s="17" t="s">
        <v>138</v>
      </c>
      <c r="BE110" s="219">
        <f>IF(O110="základní",K110,0)</f>
        <v>0</v>
      </c>
      <c r="BF110" s="219">
        <f>IF(O110="snížená",K110,0)</f>
        <v>0</v>
      </c>
      <c r="BG110" s="219">
        <f>IF(O110="zákl. přenesená",K110,0)</f>
        <v>0</v>
      </c>
      <c r="BH110" s="219">
        <f>IF(O110="sníž. přenesená",K110,0)</f>
        <v>0</v>
      </c>
      <c r="BI110" s="219">
        <f>IF(O110="nulová",K110,0)</f>
        <v>0</v>
      </c>
      <c r="BJ110" s="17" t="s">
        <v>24</v>
      </c>
      <c r="BK110" s="219">
        <f>ROUND(P110*H110,2)</f>
        <v>0</v>
      </c>
      <c r="BL110" s="17" t="s">
        <v>312</v>
      </c>
      <c r="BM110" s="218" t="s">
        <v>262</v>
      </c>
    </row>
    <row r="111" s="2" customFormat="1">
      <c r="A111" s="38"/>
      <c r="B111" s="39"/>
      <c r="C111" s="40"/>
      <c r="D111" s="220" t="s">
        <v>147</v>
      </c>
      <c r="E111" s="40"/>
      <c r="F111" s="221" t="s">
        <v>324</v>
      </c>
      <c r="G111" s="40"/>
      <c r="H111" s="40"/>
      <c r="I111" s="222"/>
      <c r="J111" s="222"/>
      <c r="K111" s="40"/>
      <c r="L111" s="40"/>
      <c r="M111" s="44"/>
      <c r="N111" s="223"/>
      <c r="O111" s="224"/>
      <c r="P111" s="84"/>
      <c r="Q111" s="84"/>
      <c r="R111" s="84"/>
      <c r="S111" s="84"/>
      <c r="T111" s="84"/>
      <c r="U111" s="84"/>
      <c r="V111" s="84"/>
      <c r="W111" s="84"/>
      <c r="X111" s="84"/>
      <c r="Y111" s="85"/>
      <c r="Z111" s="38"/>
      <c r="AA111" s="38"/>
      <c r="AB111" s="38"/>
      <c r="AC111" s="38"/>
      <c r="AD111" s="38"/>
      <c r="AE111" s="38"/>
      <c r="AT111" s="17" t="s">
        <v>147</v>
      </c>
      <c r="AU111" s="17" t="s">
        <v>24</v>
      </c>
    </row>
    <row r="112" s="2" customFormat="1" ht="24.15" customHeight="1">
      <c r="A112" s="38"/>
      <c r="B112" s="39"/>
      <c r="C112" s="206" t="s">
        <v>213</v>
      </c>
      <c r="D112" s="206" t="s">
        <v>140</v>
      </c>
      <c r="E112" s="207" t="s">
        <v>325</v>
      </c>
      <c r="F112" s="208" t="s">
        <v>326</v>
      </c>
      <c r="G112" s="209" t="s">
        <v>178</v>
      </c>
      <c r="H112" s="210">
        <v>150</v>
      </c>
      <c r="I112" s="211"/>
      <c r="J112" s="211"/>
      <c r="K112" s="212">
        <f>ROUND(P112*H112,2)</f>
        <v>0</v>
      </c>
      <c r="L112" s="208" t="s">
        <v>144</v>
      </c>
      <c r="M112" s="44"/>
      <c r="N112" s="213" t="s">
        <v>23</v>
      </c>
      <c r="O112" s="214" t="s">
        <v>51</v>
      </c>
      <c r="P112" s="215">
        <f>I112+J112</f>
        <v>0</v>
      </c>
      <c r="Q112" s="215">
        <f>ROUND(I112*H112,2)</f>
        <v>0</v>
      </c>
      <c r="R112" s="215">
        <f>ROUND(J112*H112,2)</f>
        <v>0</v>
      </c>
      <c r="S112" s="84"/>
      <c r="T112" s="216">
        <f>S112*H112</f>
        <v>0</v>
      </c>
      <c r="U112" s="216">
        <v>0</v>
      </c>
      <c r="V112" s="216">
        <f>U112*H112</f>
        <v>0</v>
      </c>
      <c r="W112" s="216">
        <v>0</v>
      </c>
      <c r="X112" s="216">
        <f>W112*H112</f>
        <v>0</v>
      </c>
      <c r="Y112" s="217" t="s">
        <v>23</v>
      </c>
      <c r="Z112" s="38"/>
      <c r="AA112" s="38"/>
      <c r="AB112" s="38"/>
      <c r="AC112" s="38"/>
      <c r="AD112" s="38"/>
      <c r="AE112" s="38"/>
      <c r="AR112" s="218" t="s">
        <v>312</v>
      </c>
      <c r="AT112" s="218" t="s">
        <v>140</v>
      </c>
      <c r="AU112" s="218" t="s">
        <v>24</v>
      </c>
      <c r="AY112" s="17" t="s">
        <v>138</v>
      </c>
      <c r="BE112" s="219">
        <f>IF(O112="základní",K112,0)</f>
        <v>0</v>
      </c>
      <c r="BF112" s="219">
        <f>IF(O112="snížená",K112,0)</f>
        <v>0</v>
      </c>
      <c r="BG112" s="219">
        <f>IF(O112="zákl. přenesená",K112,0)</f>
        <v>0</v>
      </c>
      <c r="BH112" s="219">
        <f>IF(O112="sníž. přenesená",K112,0)</f>
        <v>0</v>
      </c>
      <c r="BI112" s="219">
        <f>IF(O112="nulová",K112,0)</f>
        <v>0</v>
      </c>
      <c r="BJ112" s="17" t="s">
        <v>24</v>
      </c>
      <c r="BK112" s="219">
        <f>ROUND(P112*H112,2)</f>
        <v>0</v>
      </c>
      <c r="BL112" s="17" t="s">
        <v>312</v>
      </c>
      <c r="BM112" s="218" t="s">
        <v>270</v>
      </c>
    </row>
    <row r="113" s="2" customFormat="1">
      <c r="A113" s="38"/>
      <c r="B113" s="39"/>
      <c r="C113" s="40"/>
      <c r="D113" s="220" t="s">
        <v>147</v>
      </c>
      <c r="E113" s="40"/>
      <c r="F113" s="221" t="s">
        <v>326</v>
      </c>
      <c r="G113" s="40"/>
      <c r="H113" s="40"/>
      <c r="I113" s="222"/>
      <c r="J113" s="222"/>
      <c r="K113" s="40"/>
      <c r="L113" s="40"/>
      <c r="M113" s="44"/>
      <c r="N113" s="223"/>
      <c r="O113" s="224"/>
      <c r="P113" s="84"/>
      <c r="Q113" s="84"/>
      <c r="R113" s="84"/>
      <c r="S113" s="84"/>
      <c r="T113" s="84"/>
      <c r="U113" s="84"/>
      <c r="V113" s="84"/>
      <c r="W113" s="84"/>
      <c r="X113" s="84"/>
      <c r="Y113" s="85"/>
      <c r="Z113" s="38"/>
      <c r="AA113" s="38"/>
      <c r="AB113" s="38"/>
      <c r="AC113" s="38"/>
      <c r="AD113" s="38"/>
      <c r="AE113" s="38"/>
      <c r="AT113" s="17" t="s">
        <v>147</v>
      </c>
      <c r="AU113" s="17" t="s">
        <v>24</v>
      </c>
    </row>
    <row r="114" s="2" customFormat="1" ht="24.15" customHeight="1">
      <c r="A114" s="38"/>
      <c r="B114" s="39"/>
      <c r="C114" s="225" t="s">
        <v>9</v>
      </c>
      <c r="D114" s="225" t="s">
        <v>190</v>
      </c>
      <c r="E114" s="226" t="s">
        <v>327</v>
      </c>
      <c r="F114" s="227" t="s">
        <v>328</v>
      </c>
      <c r="G114" s="228" t="s">
        <v>172</v>
      </c>
      <c r="H114" s="229">
        <v>1</v>
      </c>
      <c r="I114" s="230"/>
      <c r="J114" s="231"/>
      <c r="K114" s="232">
        <f>ROUND(P114*H114,2)</f>
        <v>0</v>
      </c>
      <c r="L114" s="227" t="s">
        <v>144</v>
      </c>
      <c r="M114" s="233"/>
      <c r="N114" s="234" t="s">
        <v>23</v>
      </c>
      <c r="O114" s="214" t="s">
        <v>51</v>
      </c>
      <c r="P114" s="215">
        <f>I114+J114</f>
        <v>0</v>
      </c>
      <c r="Q114" s="215">
        <f>ROUND(I114*H114,2)</f>
        <v>0</v>
      </c>
      <c r="R114" s="215">
        <f>ROUND(J114*H114,2)</f>
        <v>0</v>
      </c>
      <c r="S114" s="84"/>
      <c r="T114" s="216">
        <f>S114*H114</f>
        <v>0</v>
      </c>
      <c r="U114" s="216">
        <v>0</v>
      </c>
      <c r="V114" s="216">
        <f>U114*H114</f>
        <v>0</v>
      </c>
      <c r="W114" s="216">
        <v>0</v>
      </c>
      <c r="X114" s="216">
        <f>W114*H114</f>
        <v>0</v>
      </c>
      <c r="Y114" s="217" t="s">
        <v>23</v>
      </c>
      <c r="Z114" s="38"/>
      <c r="AA114" s="38"/>
      <c r="AB114" s="38"/>
      <c r="AC114" s="38"/>
      <c r="AD114" s="38"/>
      <c r="AE114" s="38"/>
      <c r="AR114" s="218" t="s">
        <v>312</v>
      </c>
      <c r="AT114" s="218" t="s">
        <v>190</v>
      </c>
      <c r="AU114" s="218" t="s">
        <v>24</v>
      </c>
      <c r="AY114" s="17" t="s">
        <v>138</v>
      </c>
      <c r="BE114" s="219">
        <f>IF(O114="základní",K114,0)</f>
        <v>0</v>
      </c>
      <c r="BF114" s="219">
        <f>IF(O114="snížená",K114,0)</f>
        <v>0</v>
      </c>
      <c r="BG114" s="219">
        <f>IF(O114="zákl. přenesená",K114,0)</f>
        <v>0</v>
      </c>
      <c r="BH114" s="219">
        <f>IF(O114="sníž. přenesená",K114,0)</f>
        <v>0</v>
      </c>
      <c r="BI114" s="219">
        <f>IF(O114="nulová",K114,0)</f>
        <v>0</v>
      </c>
      <c r="BJ114" s="17" t="s">
        <v>24</v>
      </c>
      <c r="BK114" s="219">
        <f>ROUND(P114*H114,2)</f>
        <v>0</v>
      </c>
      <c r="BL114" s="17" t="s">
        <v>312</v>
      </c>
      <c r="BM114" s="218" t="s">
        <v>278</v>
      </c>
    </row>
    <row r="115" s="2" customFormat="1">
      <c r="A115" s="38"/>
      <c r="B115" s="39"/>
      <c r="C115" s="40"/>
      <c r="D115" s="220" t="s">
        <v>147</v>
      </c>
      <c r="E115" s="40"/>
      <c r="F115" s="221" t="s">
        <v>328</v>
      </c>
      <c r="G115" s="40"/>
      <c r="H115" s="40"/>
      <c r="I115" s="222"/>
      <c r="J115" s="222"/>
      <c r="K115" s="40"/>
      <c r="L115" s="40"/>
      <c r="M115" s="44"/>
      <c r="N115" s="223"/>
      <c r="O115" s="224"/>
      <c r="P115" s="84"/>
      <c r="Q115" s="84"/>
      <c r="R115" s="84"/>
      <c r="S115" s="84"/>
      <c r="T115" s="84"/>
      <c r="U115" s="84"/>
      <c r="V115" s="84"/>
      <c r="W115" s="84"/>
      <c r="X115" s="84"/>
      <c r="Y115" s="85"/>
      <c r="Z115" s="38"/>
      <c r="AA115" s="38"/>
      <c r="AB115" s="38"/>
      <c r="AC115" s="38"/>
      <c r="AD115" s="38"/>
      <c r="AE115" s="38"/>
      <c r="AT115" s="17" t="s">
        <v>147</v>
      </c>
      <c r="AU115" s="17" t="s">
        <v>24</v>
      </c>
    </row>
    <row r="116" s="2" customFormat="1" ht="24.15" customHeight="1">
      <c r="A116" s="38"/>
      <c r="B116" s="39"/>
      <c r="C116" s="225" t="s">
        <v>221</v>
      </c>
      <c r="D116" s="225" t="s">
        <v>190</v>
      </c>
      <c r="E116" s="226" t="s">
        <v>329</v>
      </c>
      <c r="F116" s="227" t="s">
        <v>330</v>
      </c>
      <c r="G116" s="228" t="s">
        <v>172</v>
      </c>
      <c r="H116" s="229">
        <v>1</v>
      </c>
      <c r="I116" s="230"/>
      <c r="J116" s="231"/>
      <c r="K116" s="232">
        <f>ROUND(P116*H116,2)</f>
        <v>0</v>
      </c>
      <c r="L116" s="227" t="s">
        <v>144</v>
      </c>
      <c r="M116" s="233"/>
      <c r="N116" s="234" t="s">
        <v>23</v>
      </c>
      <c r="O116" s="214" t="s">
        <v>51</v>
      </c>
      <c r="P116" s="215">
        <f>I116+J116</f>
        <v>0</v>
      </c>
      <c r="Q116" s="215">
        <f>ROUND(I116*H116,2)</f>
        <v>0</v>
      </c>
      <c r="R116" s="215">
        <f>ROUND(J116*H116,2)</f>
        <v>0</v>
      </c>
      <c r="S116" s="84"/>
      <c r="T116" s="216">
        <f>S116*H116</f>
        <v>0</v>
      </c>
      <c r="U116" s="216">
        <v>0</v>
      </c>
      <c r="V116" s="216">
        <f>U116*H116</f>
        <v>0</v>
      </c>
      <c r="W116" s="216">
        <v>0</v>
      </c>
      <c r="X116" s="216">
        <f>W116*H116</f>
        <v>0</v>
      </c>
      <c r="Y116" s="217" t="s">
        <v>23</v>
      </c>
      <c r="Z116" s="38"/>
      <c r="AA116" s="38"/>
      <c r="AB116" s="38"/>
      <c r="AC116" s="38"/>
      <c r="AD116" s="38"/>
      <c r="AE116" s="38"/>
      <c r="AR116" s="218" t="s">
        <v>312</v>
      </c>
      <c r="AT116" s="218" t="s">
        <v>190</v>
      </c>
      <c r="AU116" s="218" t="s">
        <v>24</v>
      </c>
      <c r="AY116" s="17" t="s">
        <v>138</v>
      </c>
      <c r="BE116" s="219">
        <f>IF(O116="základní",K116,0)</f>
        <v>0</v>
      </c>
      <c r="BF116" s="219">
        <f>IF(O116="snížená",K116,0)</f>
        <v>0</v>
      </c>
      <c r="BG116" s="219">
        <f>IF(O116="zákl. přenesená",K116,0)</f>
        <v>0</v>
      </c>
      <c r="BH116" s="219">
        <f>IF(O116="sníž. přenesená",K116,0)</f>
        <v>0</v>
      </c>
      <c r="BI116" s="219">
        <f>IF(O116="nulová",K116,0)</f>
        <v>0</v>
      </c>
      <c r="BJ116" s="17" t="s">
        <v>24</v>
      </c>
      <c r="BK116" s="219">
        <f>ROUND(P116*H116,2)</f>
        <v>0</v>
      </c>
      <c r="BL116" s="17" t="s">
        <v>312</v>
      </c>
      <c r="BM116" s="218" t="s">
        <v>157</v>
      </c>
    </row>
    <row r="117" s="2" customFormat="1">
      <c r="A117" s="38"/>
      <c r="B117" s="39"/>
      <c r="C117" s="40"/>
      <c r="D117" s="220" t="s">
        <v>147</v>
      </c>
      <c r="E117" s="40"/>
      <c r="F117" s="221" t="s">
        <v>330</v>
      </c>
      <c r="G117" s="40"/>
      <c r="H117" s="40"/>
      <c r="I117" s="222"/>
      <c r="J117" s="222"/>
      <c r="K117" s="40"/>
      <c r="L117" s="40"/>
      <c r="M117" s="44"/>
      <c r="N117" s="223"/>
      <c r="O117" s="224"/>
      <c r="P117" s="84"/>
      <c r="Q117" s="84"/>
      <c r="R117" s="84"/>
      <c r="S117" s="84"/>
      <c r="T117" s="84"/>
      <c r="U117" s="84"/>
      <c r="V117" s="84"/>
      <c r="W117" s="84"/>
      <c r="X117" s="84"/>
      <c r="Y117" s="85"/>
      <c r="Z117" s="38"/>
      <c r="AA117" s="38"/>
      <c r="AB117" s="38"/>
      <c r="AC117" s="38"/>
      <c r="AD117" s="38"/>
      <c r="AE117" s="38"/>
      <c r="AT117" s="17" t="s">
        <v>147</v>
      </c>
      <c r="AU117" s="17" t="s">
        <v>24</v>
      </c>
    </row>
    <row r="118" s="2" customFormat="1" ht="24.15" customHeight="1">
      <c r="A118" s="38"/>
      <c r="B118" s="39"/>
      <c r="C118" s="206" t="s">
        <v>225</v>
      </c>
      <c r="D118" s="206" t="s">
        <v>140</v>
      </c>
      <c r="E118" s="207" t="s">
        <v>331</v>
      </c>
      <c r="F118" s="208" t="s">
        <v>332</v>
      </c>
      <c r="G118" s="209" t="s">
        <v>172</v>
      </c>
      <c r="H118" s="210">
        <v>1</v>
      </c>
      <c r="I118" s="211"/>
      <c r="J118" s="211"/>
      <c r="K118" s="212">
        <f>ROUND(P118*H118,2)</f>
        <v>0</v>
      </c>
      <c r="L118" s="208" t="s">
        <v>144</v>
      </c>
      <c r="M118" s="44"/>
      <c r="N118" s="213" t="s">
        <v>23</v>
      </c>
      <c r="O118" s="214" t="s">
        <v>51</v>
      </c>
      <c r="P118" s="215">
        <f>I118+J118</f>
        <v>0</v>
      </c>
      <c r="Q118" s="215">
        <f>ROUND(I118*H118,2)</f>
        <v>0</v>
      </c>
      <c r="R118" s="215">
        <f>ROUND(J118*H118,2)</f>
        <v>0</v>
      </c>
      <c r="S118" s="84"/>
      <c r="T118" s="216">
        <f>S118*H118</f>
        <v>0</v>
      </c>
      <c r="U118" s="216">
        <v>0</v>
      </c>
      <c r="V118" s="216">
        <f>U118*H118</f>
        <v>0</v>
      </c>
      <c r="W118" s="216">
        <v>0</v>
      </c>
      <c r="X118" s="216">
        <f>W118*H118</f>
        <v>0</v>
      </c>
      <c r="Y118" s="217" t="s">
        <v>23</v>
      </c>
      <c r="Z118" s="38"/>
      <c r="AA118" s="38"/>
      <c r="AB118" s="38"/>
      <c r="AC118" s="38"/>
      <c r="AD118" s="38"/>
      <c r="AE118" s="38"/>
      <c r="AR118" s="218" t="s">
        <v>312</v>
      </c>
      <c r="AT118" s="218" t="s">
        <v>140</v>
      </c>
      <c r="AU118" s="218" t="s">
        <v>24</v>
      </c>
      <c r="AY118" s="17" t="s">
        <v>138</v>
      </c>
      <c r="BE118" s="219">
        <f>IF(O118="základní",K118,0)</f>
        <v>0</v>
      </c>
      <c r="BF118" s="219">
        <f>IF(O118="snížená",K118,0)</f>
        <v>0</v>
      </c>
      <c r="BG118" s="219">
        <f>IF(O118="zákl. přenesená",K118,0)</f>
        <v>0</v>
      </c>
      <c r="BH118" s="219">
        <f>IF(O118="sníž. přenesená",K118,0)</f>
        <v>0</v>
      </c>
      <c r="BI118" s="219">
        <f>IF(O118="nulová",K118,0)</f>
        <v>0</v>
      </c>
      <c r="BJ118" s="17" t="s">
        <v>24</v>
      </c>
      <c r="BK118" s="219">
        <f>ROUND(P118*H118,2)</f>
        <v>0</v>
      </c>
      <c r="BL118" s="17" t="s">
        <v>312</v>
      </c>
      <c r="BM118" s="218" t="s">
        <v>333</v>
      </c>
    </row>
    <row r="119" s="2" customFormat="1">
      <c r="A119" s="38"/>
      <c r="B119" s="39"/>
      <c r="C119" s="40"/>
      <c r="D119" s="220" t="s">
        <v>147</v>
      </c>
      <c r="E119" s="40"/>
      <c r="F119" s="221" t="s">
        <v>332</v>
      </c>
      <c r="G119" s="40"/>
      <c r="H119" s="40"/>
      <c r="I119" s="222"/>
      <c r="J119" s="222"/>
      <c r="K119" s="40"/>
      <c r="L119" s="40"/>
      <c r="M119" s="44"/>
      <c r="N119" s="223"/>
      <c r="O119" s="224"/>
      <c r="P119" s="84"/>
      <c r="Q119" s="84"/>
      <c r="R119" s="84"/>
      <c r="S119" s="84"/>
      <c r="T119" s="84"/>
      <c r="U119" s="84"/>
      <c r="V119" s="84"/>
      <c r="W119" s="84"/>
      <c r="X119" s="84"/>
      <c r="Y119" s="85"/>
      <c r="Z119" s="38"/>
      <c r="AA119" s="38"/>
      <c r="AB119" s="38"/>
      <c r="AC119" s="38"/>
      <c r="AD119" s="38"/>
      <c r="AE119" s="38"/>
      <c r="AT119" s="17" t="s">
        <v>147</v>
      </c>
      <c r="AU119" s="17" t="s">
        <v>24</v>
      </c>
    </row>
    <row r="120" s="2" customFormat="1" ht="24.15" customHeight="1">
      <c r="A120" s="38"/>
      <c r="B120" s="39"/>
      <c r="C120" s="225" t="s">
        <v>229</v>
      </c>
      <c r="D120" s="225" t="s">
        <v>190</v>
      </c>
      <c r="E120" s="226" t="s">
        <v>334</v>
      </c>
      <c r="F120" s="227" t="s">
        <v>335</v>
      </c>
      <c r="G120" s="228" t="s">
        <v>172</v>
      </c>
      <c r="H120" s="229">
        <v>1</v>
      </c>
      <c r="I120" s="230"/>
      <c r="J120" s="231"/>
      <c r="K120" s="232">
        <f>ROUND(P120*H120,2)</f>
        <v>0</v>
      </c>
      <c r="L120" s="227" t="s">
        <v>144</v>
      </c>
      <c r="M120" s="233"/>
      <c r="N120" s="234" t="s">
        <v>23</v>
      </c>
      <c r="O120" s="214" t="s">
        <v>51</v>
      </c>
      <c r="P120" s="215">
        <f>I120+J120</f>
        <v>0</v>
      </c>
      <c r="Q120" s="215">
        <f>ROUND(I120*H120,2)</f>
        <v>0</v>
      </c>
      <c r="R120" s="215">
        <f>ROUND(J120*H120,2)</f>
        <v>0</v>
      </c>
      <c r="S120" s="84"/>
      <c r="T120" s="216">
        <f>S120*H120</f>
        <v>0</v>
      </c>
      <c r="U120" s="216">
        <v>0</v>
      </c>
      <c r="V120" s="216">
        <f>U120*H120</f>
        <v>0</v>
      </c>
      <c r="W120" s="216">
        <v>0</v>
      </c>
      <c r="X120" s="216">
        <f>W120*H120</f>
        <v>0</v>
      </c>
      <c r="Y120" s="217" t="s">
        <v>23</v>
      </c>
      <c r="Z120" s="38"/>
      <c r="AA120" s="38"/>
      <c r="AB120" s="38"/>
      <c r="AC120" s="38"/>
      <c r="AD120" s="38"/>
      <c r="AE120" s="38"/>
      <c r="AR120" s="218" t="s">
        <v>312</v>
      </c>
      <c r="AT120" s="218" t="s">
        <v>190</v>
      </c>
      <c r="AU120" s="218" t="s">
        <v>24</v>
      </c>
      <c r="AY120" s="17" t="s">
        <v>138</v>
      </c>
      <c r="BE120" s="219">
        <f>IF(O120="základní",K120,0)</f>
        <v>0</v>
      </c>
      <c r="BF120" s="219">
        <f>IF(O120="snížená",K120,0)</f>
        <v>0</v>
      </c>
      <c r="BG120" s="219">
        <f>IF(O120="zákl. přenesená",K120,0)</f>
        <v>0</v>
      </c>
      <c r="BH120" s="219">
        <f>IF(O120="sníž. přenesená",K120,0)</f>
        <v>0</v>
      </c>
      <c r="BI120" s="219">
        <f>IF(O120="nulová",K120,0)</f>
        <v>0</v>
      </c>
      <c r="BJ120" s="17" t="s">
        <v>24</v>
      </c>
      <c r="BK120" s="219">
        <f>ROUND(P120*H120,2)</f>
        <v>0</v>
      </c>
      <c r="BL120" s="17" t="s">
        <v>312</v>
      </c>
      <c r="BM120" s="218" t="s">
        <v>336</v>
      </c>
    </row>
    <row r="121" s="2" customFormat="1">
      <c r="A121" s="38"/>
      <c r="B121" s="39"/>
      <c r="C121" s="40"/>
      <c r="D121" s="220" t="s">
        <v>147</v>
      </c>
      <c r="E121" s="40"/>
      <c r="F121" s="221" t="s">
        <v>335</v>
      </c>
      <c r="G121" s="40"/>
      <c r="H121" s="40"/>
      <c r="I121" s="222"/>
      <c r="J121" s="222"/>
      <c r="K121" s="40"/>
      <c r="L121" s="40"/>
      <c r="M121" s="44"/>
      <c r="N121" s="223"/>
      <c r="O121" s="224"/>
      <c r="P121" s="84"/>
      <c r="Q121" s="84"/>
      <c r="R121" s="84"/>
      <c r="S121" s="84"/>
      <c r="T121" s="84"/>
      <c r="U121" s="84"/>
      <c r="V121" s="84"/>
      <c r="W121" s="84"/>
      <c r="X121" s="84"/>
      <c r="Y121" s="85"/>
      <c r="Z121" s="38"/>
      <c r="AA121" s="38"/>
      <c r="AB121" s="38"/>
      <c r="AC121" s="38"/>
      <c r="AD121" s="38"/>
      <c r="AE121" s="38"/>
      <c r="AT121" s="17" t="s">
        <v>147</v>
      </c>
      <c r="AU121" s="17" t="s">
        <v>24</v>
      </c>
    </row>
    <row r="122" s="2" customFormat="1" ht="24.15" customHeight="1">
      <c r="A122" s="38"/>
      <c r="B122" s="39"/>
      <c r="C122" s="206" t="s">
        <v>233</v>
      </c>
      <c r="D122" s="206" t="s">
        <v>140</v>
      </c>
      <c r="E122" s="207" t="s">
        <v>337</v>
      </c>
      <c r="F122" s="208" t="s">
        <v>338</v>
      </c>
      <c r="G122" s="209" t="s">
        <v>172</v>
      </c>
      <c r="H122" s="210">
        <v>1</v>
      </c>
      <c r="I122" s="211"/>
      <c r="J122" s="211"/>
      <c r="K122" s="212">
        <f>ROUND(P122*H122,2)</f>
        <v>0</v>
      </c>
      <c r="L122" s="208" t="s">
        <v>144</v>
      </c>
      <c r="M122" s="44"/>
      <c r="N122" s="213" t="s">
        <v>23</v>
      </c>
      <c r="O122" s="214" t="s">
        <v>51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84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6">
        <f>W122*H122</f>
        <v>0</v>
      </c>
      <c r="Y122" s="217" t="s">
        <v>23</v>
      </c>
      <c r="Z122" s="38"/>
      <c r="AA122" s="38"/>
      <c r="AB122" s="38"/>
      <c r="AC122" s="38"/>
      <c r="AD122" s="38"/>
      <c r="AE122" s="38"/>
      <c r="AR122" s="218" t="s">
        <v>312</v>
      </c>
      <c r="AT122" s="218" t="s">
        <v>140</v>
      </c>
      <c r="AU122" s="218" t="s">
        <v>24</v>
      </c>
      <c r="AY122" s="17" t="s">
        <v>138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7" t="s">
        <v>24</v>
      </c>
      <c r="BK122" s="219">
        <f>ROUND(P122*H122,2)</f>
        <v>0</v>
      </c>
      <c r="BL122" s="17" t="s">
        <v>312</v>
      </c>
      <c r="BM122" s="218" t="s">
        <v>339</v>
      </c>
    </row>
    <row r="123" s="2" customFormat="1">
      <c r="A123" s="38"/>
      <c r="B123" s="39"/>
      <c r="C123" s="40"/>
      <c r="D123" s="220" t="s">
        <v>147</v>
      </c>
      <c r="E123" s="40"/>
      <c r="F123" s="221" t="s">
        <v>338</v>
      </c>
      <c r="G123" s="40"/>
      <c r="H123" s="40"/>
      <c r="I123" s="222"/>
      <c r="J123" s="222"/>
      <c r="K123" s="40"/>
      <c r="L123" s="40"/>
      <c r="M123" s="44"/>
      <c r="N123" s="223"/>
      <c r="O123" s="224"/>
      <c r="P123" s="84"/>
      <c r="Q123" s="84"/>
      <c r="R123" s="84"/>
      <c r="S123" s="84"/>
      <c r="T123" s="84"/>
      <c r="U123" s="84"/>
      <c r="V123" s="84"/>
      <c r="W123" s="84"/>
      <c r="X123" s="84"/>
      <c r="Y123" s="85"/>
      <c r="Z123" s="38"/>
      <c r="AA123" s="38"/>
      <c r="AB123" s="38"/>
      <c r="AC123" s="38"/>
      <c r="AD123" s="38"/>
      <c r="AE123" s="38"/>
      <c r="AT123" s="17" t="s">
        <v>147</v>
      </c>
      <c r="AU123" s="17" t="s">
        <v>24</v>
      </c>
    </row>
    <row r="124" s="2" customFormat="1" ht="24.15" customHeight="1">
      <c r="A124" s="38"/>
      <c r="B124" s="39"/>
      <c r="C124" s="225" t="s">
        <v>237</v>
      </c>
      <c r="D124" s="225" t="s">
        <v>190</v>
      </c>
      <c r="E124" s="226" t="s">
        <v>340</v>
      </c>
      <c r="F124" s="227" t="s">
        <v>341</v>
      </c>
      <c r="G124" s="228" t="s">
        <v>172</v>
      </c>
      <c r="H124" s="229">
        <v>1</v>
      </c>
      <c r="I124" s="230"/>
      <c r="J124" s="231"/>
      <c r="K124" s="232">
        <f>ROUND(P124*H124,2)</f>
        <v>0</v>
      </c>
      <c r="L124" s="227" t="s">
        <v>144</v>
      </c>
      <c r="M124" s="233"/>
      <c r="N124" s="234" t="s">
        <v>23</v>
      </c>
      <c r="O124" s="214" t="s">
        <v>51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84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6">
        <f>W124*H124</f>
        <v>0</v>
      </c>
      <c r="Y124" s="217" t="s">
        <v>23</v>
      </c>
      <c r="Z124" s="38"/>
      <c r="AA124" s="38"/>
      <c r="AB124" s="38"/>
      <c r="AC124" s="38"/>
      <c r="AD124" s="38"/>
      <c r="AE124" s="38"/>
      <c r="AR124" s="218" t="s">
        <v>312</v>
      </c>
      <c r="AT124" s="218" t="s">
        <v>190</v>
      </c>
      <c r="AU124" s="218" t="s">
        <v>24</v>
      </c>
      <c r="AY124" s="17" t="s">
        <v>138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7" t="s">
        <v>24</v>
      </c>
      <c r="BK124" s="219">
        <f>ROUND(P124*H124,2)</f>
        <v>0</v>
      </c>
      <c r="BL124" s="17" t="s">
        <v>312</v>
      </c>
      <c r="BM124" s="218" t="s">
        <v>342</v>
      </c>
    </row>
    <row r="125" s="2" customFormat="1">
      <c r="A125" s="38"/>
      <c r="B125" s="39"/>
      <c r="C125" s="40"/>
      <c r="D125" s="220" t="s">
        <v>147</v>
      </c>
      <c r="E125" s="40"/>
      <c r="F125" s="221" t="s">
        <v>341</v>
      </c>
      <c r="G125" s="40"/>
      <c r="H125" s="40"/>
      <c r="I125" s="222"/>
      <c r="J125" s="222"/>
      <c r="K125" s="40"/>
      <c r="L125" s="40"/>
      <c r="M125" s="44"/>
      <c r="N125" s="223"/>
      <c r="O125" s="224"/>
      <c r="P125" s="84"/>
      <c r="Q125" s="84"/>
      <c r="R125" s="84"/>
      <c r="S125" s="84"/>
      <c r="T125" s="84"/>
      <c r="U125" s="84"/>
      <c r="V125" s="84"/>
      <c r="W125" s="84"/>
      <c r="X125" s="84"/>
      <c r="Y125" s="85"/>
      <c r="Z125" s="38"/>
      <c r="AA125" s="38"/>
      <c r="AB125" s="38"/>
      <c r="AC125" s="38"/>
      <c r="AD125" s="38"/>
      <c r="AE125" s="38"/>
      <c r="AT125" s="17" t="s">
        <v>147</v>
      </c>
      <c r="AU125" s="17" t="s">
        <v>24</v>
      </c>
    </row>
    <row r="126" s="2" customFormat="1" ht="24.15" customHeight="1">
      <c r="A126" s="38"/>
      <c r="B126" s="39"/>
      <c r="C126" s="225" t="s">
        <v>8</v>
      </c>
      <c r="D126" s="225" t="s">
        <v>190</v>
      </c>
      <c r="E126" s="226" t="s">
        <v>329</v>
      </c>
      <c r="F126" s="227" t="s">
        <v>330</v>
      </c>
      <c r="G126" s="228" t="s">
        <v>172</v>
      </c>
      <c r="H126" s="229">
        <v>1</v>
      </c>
      <c r="I126" s="230"/>
      <c r="J126" s="231"/>
      <c r="K126" s="232">
        <f>ROUND(P126*H126,2)</f>
        <v>0</v>
      </c>
      <c r="L126" s="227" t="s">
        <v>144</v>
      </c>
      <c r="M126" s="233"/>
      <c r="N126" s="234" t="s">
        <v>23</v>
      </c>
      <c r="O126" s="214" t="s">
        <v>51</v>
      </c>
      <c r="P126" s="215">
        <f>I126+J126</f>
        <v>0</v>
      </c>
      <c r="Q126" s="215">
        <f>ROUND(I126*H126,2)</f>
        <v>0</v>
      </c>
      <c r="R126" s="215">
        <f>ROUND(J126*H126,2)</f>
        <v>0</v>
      </c>
      <c r="S126" s="84"/>
      <c r="T126" s="216">
        <f>S126*H126</f>
        <v>0</v>
      </c>
      <c r="U126" s="216">
        <v>0</v>
      </c>
      <c r="V126" s="216">
        <f>U126*H126</f>
        <v>0</v>
      </c>
      <c r="W126" s="216">
        <v>0</v>
      </c>
      <c r="X126" s="216">
        <f>W126*H126</f>
        <v>0</v>
      </c>
      <c r="Y126" s="217" t="s">
        <v>23</v>
      </c>
      <c r="Z126" s="38"/>
      <c r="AA126" s="38"/>
      <c r="AB126" s="38"/>
      <c r="AC126" s="38"/>
      <c r="AD126" s="38"/>
      <c r="AE126" s="38"/>
      <c r="AR126" s="218" t="s">
        <v>312</v>
      </c>
      <c r="AT126" s="218" t="s">
        <v>190</v>
      </c>
      <c r="AU126" s="218" t="s">
        <v>24</v>
      </c>
      <c r="AY126" s="17" t="s">
        <v>138</v>
      </c>
      <c r="BE126" s="219">
        <f>IF(O126="základní",K126,0)</f>
        <v>0</v>
      </c>
      <c r="BF126" s="219">
        <f>IF(O126="snížená",K126,0)</f>
        <v>0</v>
      </c>
      <c r="BG126" s="219">
        <f>IF(O126="zákl. přenesená",K126,0)</f>
        <v>0</v>
      </c>
      <c r="BH126" s="219">
        <f>IF(O126="sníž. přenesená",K126,0)</f>
        <v>0</v>
      </c>
      <c r="BI126" s="219">
        <f>IF(O126="nulová",K126,0)</f>
        <v>0</v>
      </c>
      <c r="BJ126" s="17" t="s">
        <v>24</v>
      </c>
      <c r="BK126" s="219">
        <f>ROUND(P126*H126,2)</f>
        <v>0</v>
      </c>
      <c r="BL126" s="17" t="s">
        <v>312</v>
      </c>
      <c r="BM126" s="218" t="s">
        <v>343</v>
      </c>
    </row>
    <row r="127" s="2" customFormat="1">
      <c r="A127" s="38"/>
      <c r="B127" s="39"/>
      <c r="C127" s="40"/>
      <c r="D127" s="220" t="s">
        <v>147</v>
      </c>
      <c r="E127" s="40"/>
      <c r="F127" s="221" t="s">
        <v>330</v>
      </c>
      <c r="G127" s="40"/>
      <c r="H127" s="40"/>
      <c r="I127" s="222"/>
      <c r="J127" s="222"/>
      <c r="K127" s="40"/>
      <c r="L127" s="40"/>
      <c r="M127" s="44"/>
      <c r="N127" s="223"/>
      <c r="O127" s="224"/>
      <c r="P127" s="84"/>
      <c r="Q127" s="84"/>
      <c r="R127" s="84"/>
      <c r="S127" s="84"/>
      <c r="T127" s="84"/>
      <c r="U127" s="84"/>
      <c r="V127" s="84"/>
      <c r="W127" s="84"/>
      <c r="X127" s="84"/>
      <c r="Y127" s="85"/>
      <c r="Z127" s="38"/>
      <c r="AA127" s="38"/>
      <c r="AB127" s="38"/>
      <c r="AC127" s="38"/>
      <c r="AD127" s="38"/>
      <c r="AE127" s="38"/>
      <c r="AT127" s="17" t="s">
        <v>147</v>
      </c>
      <c r="AU127" s="17" t="s">
        <v>24</v>
      </c>
    </row>
    <row r="128" s="2" customFormat="1" ht="24.15" customHeight="1">
      <c r="A128" s="38"/>
      <c r="B128" s="39"/>
      <c r="C128" s="206" t="s">
        <v>244</v>
      </c>
      <c r="D128" s="206" t="s">
        <v>140</v>
      </c>
      <c r="E128" s="207" t="s">
        <v>331</v>
      </c>
      <c r="F128" s="208" t="s">
        <v>332</v>
      </c>
      <c r="G128" s="209" t="s">
        <v>172</v>
      </c>
      <c r="H128" s="210">
        <v>1</v>
      </c>
      <c r="I128" s="211"/>
      <c r="J128" s="211"/>
      <c r="K128" s="212">
        <f>ROUND(P128*H128,2)</f>
        <v>0</v>
      </c>
      <c r="L128" s="208" t="s">
        <v>144</v>
      </c>
      <c r="M128" s="44"/>
      <c r="N128" s="213" t="s">
        <v>23</v>
      </c>
      <c r="O128" s="214" t="s">
        <v>51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84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6">
        <f>W128*H128</f>
        <v>0</v>
      </c>
      <c r="Y128" s="217" t="s">
        <v>23</v>
      </c>
      <c r="Z128" s="38"/>
      <c r="AA128" s="38"/>
      <c r="AB128" s="38"/>
      <c r="AC128" s="38"/>
      <c r="AD128" s="38"/>
      <c r="AE128" s="38"/>
      <c r="AR128" s="218" t="s">
        <v>312</v>
      </c>
      <c r="AT128" s="218" t="s">
        <v>140</v>
      </c>
      <c r="AU128" s="218" t="s">
        <v>24</v>
      </c>
      <c r="AY128" s="17" t="s">
        <v>138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7" t="s">
        <v>24</v>
      </c>
      <c r="BK128" s="219">
        <f>ROUND(P128*H128,2)</f>
        <v>0</v>
      </c>
      <c r="BL128" s="17" t="s">
        <v>312</v>
      </c>
      <c r="BM128" s="218" t="s">
        <v>344</v>
      </c>
    </row>
    <row r="129" s="2" customFormat="1">
      <c r="A129" s="38"/>
      <c r="B129" s="39"/>
      <c r="C129" s="40"/>
      <c r="D129" s="220" t="s">
        <v>147</v>
      </c>
      <c r="E129" s="40"/>
      <c r="F129" s="221" t="s">
        <v>332</v>
      </c>
      <c r="G129" s="40"/>
      <c r="H129" s="40"/>
      <c r="I129" s="222"/>
      <c r="J129" s="222"/>
      <c r="K129" s="40"/>
      <c r="L129" s="40"/>
      <c r="M129" s="44"/>
      <c r="N129" s="223"/>
      <c r="O129" s="224"/>
      <c r="P129" s="84"/>
      <c r="Q129" s="84"/>
      <c r="R129" s="84"/>
      <c r="S129" s="84"/>
      <c r="T129" s="84"/>
      <c r="U129" s="84"/>
      <c r="V129" s="84"/>
      <c r="W129" s="84"/>
      <c r="X129" s="84"/>
      <c r="Y129" s="85"/>
      <c r="Z129" s="38"/>
      <c r="AA129" s="38"/>
      <c r="AB129" s="38"/>
      <c r="AC129" s="38"/>
      <c r="AD129" s="38"/>
      <c r="AE129" s="38"/>
      <c r="AT129" s="17" t="s">
        <v>147</v>
      </c>
      <c r="AU129" s="17" t="s">
        <v>24</v>
      </c>
    </row>
    <row r="130" s="2" customFormat="1" ht="24.15" customHeight="1">
      <c r="A130" s="38"/>
      <c r="B130" s="39"/>
      <c r="C130" s="225" t="s">
        <v>248</v>
      </c>
      <c r="D130" s="225" t="s">
        <v>190</v>
      </c>
      <c r="E130" s="226" t="s">
        <v>345</v>
      </c>
      <c r="F130" s="227" t="s">
        <v>346</v>
      </c>
      <c r="G130" s="228" t="s">
        <v>172</v>
      </c>
      <c r="H130" s="229">
        <v>5</v>
      </c>
      <c r="I130" s="230"/>
      <c r="J130" s="231"/>
      <c r="K130" s="232">
        <f>ROUND(P130*H130,2)</f>
        <v>0</v>
      </c>
      <c r="L130" s="227" t="s">
        <v>144</v>
      </c>
      <c r="M130" s="233"/>
      <c r="N130" s="234" t="s">
        <v>23</v>
      </c>
      <c r="O130" s="214" t="s">
        <v>51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84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6">
        <f>W130*H130</f>
        <v>0</v>
      </c>
      <c r="Y130" s="217" t="s">
        <v>23</v>
      </c>
      <c r="Z130" s="38"/>
      <c r="AA130" s="38"/>
      <c r="AB130" s="38"/>
      <c r="AC130" s="38"/>
      <c r="AD130" s="38"/>
      <c r="AE130" s="38"/>
      <c r="AR130" s="218" t="s">
        <v>312</v>
      </c>
      <c r="AT130" s="218" t="s">
        <v>190</v>
      </c>
      <c r="AU130" s="218" t="s">
        <v>24</v>
      </c>
      <c r="AY130" s="17" t="s">
        <v>138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7" t="s">
        <v>24</v>
      </c>
      <c r="BK130" s="219">
        <f>ROUND(P130*H130,2)</f>
        <v>0</v>
      </c>
      <c r="BL130" s="17" t="s">
        <v>312</v>
      </c>
      <c r="BM130" s="218" t="s">
        <v>347</v>
      </c>
    </row>
    <row r="131" s="2" customFormat="1">
      <c r="A131" s="38"/>
      <c r="B131" s="39"/>
      <c r="C131" s="40"/>
      <c r="D131" s="220" t="s">
        <v>147</v>
      </c>
      <c r="E131" s="40"/>
      <c r="F131" s="221" t="s">
        <v>346</v>
      </c>
      <c r="G131" s="40"/>
      <c r="H131" s="40"/>
      <c r="I131" s="222"/>
      <c r="J131" s="222"/>
      <c r="K131" s="40"/>
      <c r="L131" s="40"/>
      <c r="M131" s="44"/>
      <c r="N131" s="223"/>
      <c r="O131" s="224"/>
      <c r="P131" s="84"/>
      <c r="Q131" s="84"/>
      <c r="R131" s="84"/>
      <c r="S131" s="84"/>
      <c r="T131" s="84"/>
      <c r="U131" s="84"/>
      <c r="V131" s="84"/>
      <c r="W131" s="84"/>
      <c r="X131" s="84"/>
      <c r="Y131" s="85"/>
      <c r="Z131" s="38"/>
      <c r="AA131" s="38"/>
      <c r="AB131" s="38"/>
      <c r="AC131" s="38"/>
      <c r="AD131" s="38"/>
      <c r="AE131" s="38"/>
      <c r="AT131" s="17" t="s">
        <v>147</v>
      </c>
      <c r="AU131" s="17" t="s">
        <v>24</v>
      </c>
    </row>
    <row r="132" s="2" customFormat="1" ht="24.15" customHeight="1">
      <c r="A132" s="38"/>
      <c r="B132" s="39"/>
      <c r="C132" s="206" t="s">
        <v>252</v>
      </c>
      <c r="D132" s="206" t="s">
        <v>140</v>
      </c>
      <c r="E132" s="207" t="s">
        <v>348</v>
      </c>
      <c r="F132" s="208" t="s">
        <v>349</v>
      </c>
      <c r="G132" s="209" t="s">
        <v>172</v>
      </c>
      <c r="H132" s="210">
        <v>5</v>
      </c>
      <c r="I132" s="211"/>
      <c r="J132" s="211"/>
      <c r="K132" s="212">
        <f>ROUND(P132*H132,2)</f>
        <v>0</v>
      </c>
      <c r="L132" s="208" t="s">
        <v>144</v>
      </c>
      <c r="M132" s="44"/>
      <c r="N132" s="213" t="s">
        <v>23</v>
      </c>
      <c r="O132" s="214" t="s">
        <v>51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84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6">
        <f>W132*H132</f>
        <v>0</v>
      </c>
      <c r="Y132" s="217" t="s">
        <v>23</v>
      </c>
      <c r="Z132" s="38"/>
      <c r="AA132" s="38"/>
      <c r="AB132" s="38"/>
      <c r="AC132" s="38"/>
      <c r="AD132" s="38"/>
      <c r="AE132" s="38"/>
      <c r="AR132" s="218" t="s">
        <v>312</v>
      </c>
      <c r="AT132" s="218" t="s">
        <v>140</v>
      </c>
      <c r="AU132" s="218" t="s">
        <v>24</v>
      </c>
      <c r="AY132" s="17" t="s">
        <v>138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7" t="s">
        <v>24</v>
      </c>
      <c r="BK132" s="219">
        <f>ROUND(P132*H132,2)</f>
        <v>0</v>
      </c>
      <c r="BL132" s="17" t="s">
        <v>312</v>
      </c>
      <c r="BM132" s="218" t="s">
        <v>350</v>
      </c>
    </row>
    <row r="133" s="2" customFormat="1">
      <c r="A133" s="38"/>
      <c r="B133" s="39"/>
      <c r="C133" s="40"/>
      <c r="D133" s="220" t="s">
        <v>147</v>
      </c>
      <c r="E133" s="40"/>
      <c r="F133" s="221" t="s">
        <v>349</v>
      </c>
      <c r="G133" s="40"/>
      <c r="H133" s="40"/>
      <c r="I133" s="222"/>
      <c r="J133" s="222"/>
      <c r="K133" s="40"/>
      <c r="L133" s="40"/>
      <c r="M133" s="44"/>
      <c r="N133" s="223"/>
      <c r="O133" s="224"/>
      <c r="P133" s="84"/>
      <c r="Q133" s="84"/>
      <c r="R133" s="84"/>
      <c r="S133" s="84"/>
      <c r="T133" s="84"/>
      <c r="U133" s="84"/>
      <c r="V133" s="84"/>
      <c r="W133" s="84"/>
      <c r="X133" s="84"/>
      <c r="Y133" s="85"/>
      <c r="Z133" s="38"/>
      <c r="AA133" s="38"/>
      <c r="AB133" s="38"/>
      <c r="AC133" s="38"/>
      <c r="AD133" s="38"/>
      <c r="AE133" s="38"/>
      <c r="AT133" s="17" t="s">
        <v>147</v>
      </c>
      <c r="AU133" s="17" t="s">
        <v>24</v>
      </c>
    </row>
    <row r="134" s="2" customFormat="1" ht="24.15" customHeight="1">
      <c r="A134" s="38"/>
      <c r="B134" s="39"/>
      <c r="C134" s="225" t="s">
        <v>258</v>
      </c>
      <c r="D134" s="225" t="s">
        <v>190</v>
      </c>
      <c r="E134" s="226" t="s">
        <v>351</v>
      </c>
      <c r="F134" s="227" t="s">
        <v>352</v>
      </c>
      <c r="G134" s="228" t="s">
        <v>172</v>
      </c>
      <c r="H134" s="229">
        <v>5</v>
      </c>
      <c r="I134" s="230"/>
      <c r="J134" s="231"/>
      <c r="K134" s="232">
        <f>ROUND(P134*H134,2)</f>
        <v>0</v>
      </c>
      <c r="L134" s="227" t="s">
        <v>144</v>
      </c>
      <c r="M134" s="233"/>
      <c r="N134" s="234" t="s">
        <v>23</v>
      </c>
      <c r="O134" s="214" t="s">
        <v>51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84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6">
        <f>W134*H134</f>
        <v>0</v>
      </c>
      <c r="Y134" s="217" t="s">
        <v>23</v>
      </c>
      <c r="Z134" s="38"/>
      <c r="AA134" s="38"/>
      <c r="AB134" s="38"/>
      <c r="AC134" s="38"/>
      <c r="AD134" s="38"/>
      <c r="AE134" s="38"/>
      <c r="AR134" s="218" t="s">
        <v>312</v>
      </c>
      <c r="AT134" s="218" t="s">
        <v>190</v>
      </c>
      <c r="AU134" s="218" t="s">
        <v>24</v>
      </c>
      <c r="AY134" s="17" t="s">
        <v>138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7" t="s">
        <v>24</v>
      </c>
      <c r="BK134" s="219">
        <f>ROUND(P134*H134,2)</f>
        <v>0</v>
      </c>
      <c r="BL134" s="17" t="s">
        <v>312</v>
      </c>
      <c r="BM134" s="218" t="s">
        <v>353</v>
      </c>
    </row>
    <row r="135" s="2" customFormat="1">
      <c r="A135" s="38"/>
      <c r="B135" s="39"/>
      <c r="C135" s="40"/>
      <c r="D135" s="220" t="s">
        <v>147</v>
      </c>
      <c r="E135" s="40"/>
      <c r="F135" s="221" t="s">
        <v>352</v>
      </c>
      <c r="G135" s="40"/>
      <c r="H135" s="40"/>
      <c r="I135" s="222"/>
      <c r="J135" s="222"/>
      <c r="K135" s="40"/>
      <c r="L135" s="40"/>
      <c r="M135" s="44"/>
      <c r="N135" s="223"/>
      <c r="O135" s="224"/>
      <c r="P135" s="84"/>
      <c r="Q135" s="84"/>
      <c r="R135" s="84"/>
      <c r="S135" s="84"/>
      <c r="T135" s="84"/>
      <c r="U135" s="84"/>
      <c r="V135" s="84"/>
      <c r="W135" s="84"/>
      <c r="X135" s="84"/>
      <c r="Y135" s="85"/>
      <c r="Z135" s="38"/>
      <c r="AA135" s="38"/>
      <c r="AB135" s="38"/>
      <c r="AC135" s="38"/>
      <c r="AD135" s="38"/>
      <c r="AE135" s="38"/>
      <c r="AT135" s="17" t="s">
        <v>147</v>
      </c>
      <c r="AU135" s="17" t="s">
        <v>24</v>
      </c>
    </row>
    <row r="136" s="2" customFormat="1" ht="24.15" customHeight="1">
      <c r="A136" s="38"/>
      <c r="B136" s="39"/>
      <c r="C136" s="206" t="s">
        <v>262</v>
      </c>
      <c r="D136" s="206" t="s">
        <v>140</v>
      </c>
      <c r="E136" s="207" t="s">
        <v>354</v>
      </c>
      <c r="F136" s="208" t="s">
        <v>355</v>
      </c>
      <c r="G136" s="209" t="s">
        <v>172</v>
      </c>
      <c r="H136" s="210">
        <v>5</v>
      </c>
      <c r="I136" s="211"/>
      <c r="J136" s="211"/>
      <c r="K136" s="212">
        <f>ROUND(P136*H136,2)</f>
        <v>0</v>
      </c>
      <c r="L136" s="208" t="s">
        <v>144</v>
      </c>
      <c r="M136" s="44"/>
      <c r="N136" s="213" t="s">
        <v>23</v>
      </c>
      <c r="O136" s="214" t="s">
        <v>51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84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6">
        <f>W136*H136</f>
        <v>0</v>
      </c>
      <c r="Y136" s="217" t="s">
        <v>23</v>
      </c>
      <c r="Z136" s="38"/>
      <c r="AA136" s="38"/>
      <c r="AB136" s="38"/>
      <c r="AC136" s="38"/>
      <c r="AD136" s="38"/>
      <c r="AE136" s="38"/>
      <c r="AR136" s="218" t="s">
        <v>312</v>
      </c>
      <c r="AT136" s="218" t="s">
        <v>140</v>
      </c>
      <c r="AU136" s="218" t="s">
        <v>24</v>
      </c>
      <c r="AY136" s="17" t="s">
        <v>138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7" t="s">
        <v>24</v>
      </c>
      <c r="BK136" s="219">
        <f>ROUND(P136*H136,2)</f>
        <v>0</v>
      </c>
      <c r="BL136" s="17" t="s">
        <v>312</v>
      </c>
      <c r="BM136" s="218" t="s">
        <v>356</v>
      </c>
    </row>
    <row r="137" s="2" customFormat="1">
      <c r="A137" s="38"/>
      <c r="B137" s="39"/>
      <c r="C137" s="40"/>
      <c r="D137" s="220" t="s">
        <v>147</v>
      </c>
      <c r="E137" s="40"/>
      <c r="F137" s="221" t="s">
        <v>355</v>
      </c>
      <c r="G137" s="40"/>
      <c r="H137" s="40"/>
      <c r="I137" s="222"/>
      <c r="J137" s="222"/>
      <c r="K137" s="40"/>
      <c r="L137" s="40"/>
      <c r="M137" s="44"/>
      <c r="N137" s="223"/>
      <c r="O137" s="224"/>
      <c r="P137" s="84"/>
      <c r="Q137" s="84"/>
      <c r="R137" s="84"/>
      <c r="S137" s="84"/>
      <c r="T137" s="84"/>
      <c r="U137" s="84"/>
      <c r="V137" s="84"/>
      <c r="W137" s="84"/>
      <c r="X137" s="84"/>
      <c r="Y137" s="85"/>
      <c r="Z137" s="38"/>
      <c r="AA137" s="38"/>
      <c r="AB137" s="38"/>
      <c r="AC137" s="38"/>
      <c r="AD137" s="38"/>
      <c r="AE137" s="38"/>
      <c r="AT137" s="17" t="s">
        <v>147</v>
      </c>
      <c r="AU137" s="17" t="s">
        <v>24</v>
      </c>
    </row>
    <row r="138" s="2" customFormat="1" ht="24.15" customHeight="1">
      <c r="A138" s="38"/>
      <c r="B138" s="39"/>
      <c r="C138" s="225" t="s">
        <v>266</v>
      </c>
      <c r="D138" s="225" t="s">
        <v>190</v>
      </c>
      <c r="E138" s="226" t="s">
        <v>357</v>
      </c>
      <c r="F138" s="227" t="s">
        <v>358</v>
      </c>
      <c r="G138" s="228" t="s">
        <v>172</v>
      </c>
      <c r="H138" s="229">
        <v>5</v>
      </c>
      <c r="I138" s="230"/>
      <c r="J138" s="231"/>
      <c r="K138" s="232">
        <f>ROUND(P138*H138,2)</f>
        <v>0</v>
      </c>
      <c r="L138" s="227" t="s">
        <v>144</v>
      </c>
      <c r="M138" s="233"/>
      <c r="N138" s="234" t="s">
        <v>23</v>
      </c>
      <c r="O138" s="214" t="s">
        <v>51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84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6">
        <f>W138*H138</f>
        <v>0</v>
      </c>
      <c r="Y138" s="217" t="s">
        <v>23</v>
      </c>
      <c r="Z138" s="38"/>
      <c r="AA138" s="38"/>
      <c r="AB138" s="38"/>
      <c r="AC138" s="38"/>
      <c r="AD138" s="38"/>
      <c r="AE138" s="38"/>
      <c r="AR138" s="218" t="s">
        <v>312</v>
      </c>
      <c r="AT138" s="218" t="s">
        <v>190</v>
      </c>
      <c r="AU138" s="218" t="s">
        <v>24</v>
      </c>
      <c r="AY138" s="17" t="s">
        <v>138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7" t="s">
        <v>24</v>
      </c>
      <c r="BK138" s="219">
        <f>ROUND(P138*H138,2)</f>
        <v>0</v>
      </c>
      <c r="BL138" s="17" t="s">
        <v>312</v>
      </c>
      <c r="BM138" s="218" t="s">
        <v>359</v>
      </c>
    </row>
    <row r="139" s="2" customFormat="1">
      <c r="A139" s="38"/>
      <c r="B139" s="39"/>
      <c r="C139" s="40"/>
      <c r="D139" s="220" t="s">
        <v>147</v>
      </c>
      <c r="E139" s="40"/>
      <c r="F139" s="221" t="s">
        <v>358</v>
      </c>
      <c r="G139" s="40"/>
      <c r="H139" s="40"/>
      <c r="I139" s="222"/>
      <c r="J139" s="222"/>
      <c r="K139" s="40"/>
      <c r="L139" s="40"/>
      <c r="M139" s="44"/>
      <c r="N139" s="223"/>
      <c r="O139" s="224"/>
      <c r="P139" s="84"/>
      <c r="Q139" s="84"/>
      <c r="R139" s="84"/>
      <c r="S139" s="84"/>
      <c r="T139" s="84"/>
      <c r="U139" s="84"/>
      <c r="V139" s="84"/>
      <c r="W139" s="84"/>
      <c r="X139" s="84"/>
      <c r="Y139" s="85"/>
      <c r="Z139" s="38"/>
      <c r="AA139" s="38"/>
      <c r="AB139" s="38"/>
      <c r="AC139" s="38"/>
      <c r="AD139" s="38"/>
      <c r="AE139" s="38"/>
      <c r="AT139" s="17" t="s">
        <v>147</v>
      </c>
      <c r="AU139" s="17" t="s">
        <v>24</v>
      </c>
    </row>
    <row r="140" s="2" customFormat="1">
      <c r="A140" s="38"/>
      <c r="B140" s="39"/>
      <c r="C140" s="206" t="s">
        <v>270</v>
      </c>
      <c r="D140" s="206" t="s">
        <v>140</v>
      </c>
      <c r="E140" s="207" t="s">
        <v>360</v>
      </c>
      <c r="F140" s="208" t="s">
        <v>361</v>
      </c>
      <c r="G140" s="209" t="s">
        <v>172</v>
      </c>
      <c r="H140" s="210">
        <v>5</v>
      </c>
      <c r="I140" s="211"/>
      <c r="J140" s="211"/>
      <c r="K140" s="212">
        <f>ROUND(P140*H140,2)</f>
        <v>0</v>
      </c>
      <c r="L140" s="208" t="s">
        <v>144</v>
      </c>
      <c r="M140" s="44"/>
      <c r="N140" s="213" t="s">
        <v>23</v>
      </c>
      <c r="O140" s="214" t="s">
        <v>51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84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6">
        <f>W140*H140</f>
        <v>0</v>
      </c>
      <c r="Y140" s="217" t="s">
        <v>23</v>
      </c>
      <c r="Z140" s="38"/>
      <c r="AA140" s="38"/>
      <c r="AB140" s="38"/>
      <c r="AC140" s="38"/>
      <c r="AD140" s="38"/>
      <c r="AE140" s="38"/>
      <c r="AR140" s="218" t="s">
        <v>312</v>
      </c>
      <c r="AT140" s="218" t="s">
        <v>140</v>
      </c>
      <c r="AU140" s="218" t="s">
        <v>24</v>
      </c>
      <c r="AY140" s="17" t="s">
        <v>138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7" t="s">
        <v>24</v>
      </c>
      <c r="BK140" s="219">
        <f>ROUND(P140*H140,2)</f>
        <v>0</v>
      </c>
      <c r="BL140" s="17" t="s">
        <v>312</v>
      </c>
      <c r="BM140" s="218" t="s">
        <v>362</v>
      </c>
    </row>
    <row r="141" s="2" customFormat="1">
      <c r="A141" s="38"/>
      <c r="B141" s="39"/>
      <c r="C141" s="40"/>
      <c r="D141" s="220" t="s">
        <v>147</v>
      </c>
      <c r="E141" s="40"/>
      <c r="F141" s="221" t="s">
        <v>361</v>
      </c>
      <c r="G141" s="40"/>
      <c r="H141" s="40"/>
      <c r="I141" s="222"/>
      <c r="J141" s="222"/>
      <c r="K141" s="40"/>
      <c r="L141" s="40"/>
      <c r="M141" s="44"/>
      <c r="N141" s="223"/>
      <c r="O141" s="224"/>
      <c r="P141" s="84"/>
      <c r="Q141" s="84"/>
      <c r="R141" s="84"/>
      <c r="S141" s="84"/>
      <c r="T141" s="84"/>
      <c r="U141" s="84"/>
      <c r="V141" s="84"/>
      <c r="W141" s="84"/>
      <c r="X141" s="84"/>
      <c r="Y141" s="85"/>
      <c r="Z141" s="38"/>
      <c r="AA141" s="38"/>
      <c r="AB141" s="38"/>
      <c r="AC141" s="38"/>
      <c r="AD141" s="38"/>
      <c r="AE141" s="38"/>
      <c r="AT141" s="17" t="s">
        <v>147</v>
      </c>
      <c r="AU141" s="17" t="s">
        <v>24</v>
      </c>
    </row>
    <row r="142" s="2" customFormat="1" ht="24.15" customHeight="1">
      <c r="A142" s="38"/>
      <c r="B142" s="39"/>
      <c r="C142" s="225" t="s">
        <v>274</v>
      </c>
      <c r="D142" s="225" t="s">
        <v>190</v>
      </c>
      <c r="E142" s="226" t="s">
        <v>363</v>
      </c>
      <c r="F142" s="227" t="s">
        <v>364</v>
      </c>
      <c r="G142" s="228" t="s">
        <v>172</v>
      </c>
      <c r="H142" s="229">
        <v>4</v>
      </c>
      <c r="I142" s="230"/>
      <c r="J142" s="231"/>
      <c r="K142" s="232">
        <f>ROUND(P142*H142,2)</f>
        <v>0</v>
      </c>
      <c r="L142" s="227" t="s">
        <v>144</v>
      </c>
      <c r="M142" s="233"/>
      <c r="N142" s="234" t="s">
        <v>23</v>
      </c>
      <c r="O142" s="214" t="s">
        <v>51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84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6">
        <f>W142*H142</f>
        <v>0</v>
      </c>
      <c r="Y142" s="217" t="s">
        <v>23</v>
      </c>
      <c r="Z142" s="38"/>
      <c r="AA142" s="38"/>
      <c r="AB142" s="38"/>
      <c r="AC142" s="38"/>
      <c r="AD142" s="38"/>
      <c r="AE142" s="38"/>
      <c r="AR142" s="218" t="s">
        <v>312</v>
      </c>
      <c r="AT142" s="218" t="s">
        <v>190</v>
      </c>
      <c r="AU142" s="218" t="s">
        <v>24</v>
      </c>
      <c r="AY142" s="17" t="s">
        <v>138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7" t="s">
        <v>24</v>
      </c>
      <c r="BK142" s="219">
        <f>ROUND(P142*H142,2)</f>
        <v>0</v>
      </c>
      <c r="BL142" s="17" t="s">
        <v>312</v>
      </c>
      <c r="BM142" s="218" t="s">
        <v>365</v>
      </c>
    </row>
    <row r="143" s="2" customFormat="1">
      <c r="A143" s="38"/>
      <c r="B143" s="39"/>
      <c r="C143" s="40"/>
      <c r="D143" s="220" t="s">
        <v>147</v>
      </c>
      <c r="E143" s="40"/>
      <c r="F143" s="221" t="s">
        <v>364</v>
      </c>
      <c r="G143" s="40"/>
      <c r="H143" s="40"/>
      <c r="I143" s="222"/>
      <c r="J143" s="222"/>
      <c r="K143" s="40"/>
      <c r="L143" s="40"/>
      <c r="M143" s="44"/>
      <c r="N143" s="223"/>
      <c r="O143" s="224"/>
      <c r="P143" s="84"/>
      <c r="Q143" s="84"/>
      <c r="R143" s="84"/>
      <c r="S143" s="84"/>
      <c r="T143" s="84"/>
      <c r="U143" s="84"/>
      <c r="V143" s="84"/>
      <c r="W143" s="84"/>
      <c r="X143" s="84"/>
      <c r="Y143" s="85"/>
      <c r="Z143" s="38"/>
      <c r="AA143" s="38"/>
      <c r="AB143" s="38"/>
      <c r="AC143" s="38"/>
      <c r="AD143" s="38"/>
      <c r="AE143" s="38"/>
      <c r="AT143" s="17" t="s">
        <v>147</v>
      </c>
      <c r="AU143" s="17" t="s">
        <v>24</v>
      </c>
    </row>
    <row r="144" s="2" customFormat="1">
      <c r="A144" s="38"/>
      <c r="B144" s="39"/>
      <c r="C144" s="40"/>
      <c r="D144" s="220" t="s">
        <v>256</v>
      </c>
      <c r="E144" s="40"/>
      <c r="F144" s="235" t="s">
        <v>366</v>
      </c>
      <c r="G144" s="40"/>
      <c r="H144" s="40"/>
      <c r="I144" s="222"/>
      <c r="J144" s="222"/>
      <c r="K144" s="40"/>
      <c r="L144" s="40"/>
      <c r="M144" s="44"/>
      <c r="N144" s="223"/>
      <c r="O144" s="224"/>
      <c r="P144" s="84"/>
      <c r="Q144" s="84"/>
      <c r="R144" s="84"/>
      <c r="S144" s="84"/>
      <c r="T144" s="84"/>
      <c r="U144" s="84"/>
      <c r="V144" s="84"/>
      <c r="W144" s="84"/>
      <c r="X144" s="84"/>
      <c r="Y144" s="85"/>
      <c r="Z144" s="38"/>
      <c r="AA144" s="38"/>
      <c r="AB144" s="38"/>
      <c r="AC144" s="38"/>
      <c r="AD144" s="38"/>
      <c r="AE144" s="38"/>
      <c r="AT144" s="17" t="s">
        <v>256</v>
      </c>
      <c r="AU144" s="17" t="s">
        <v>24</v>
      </c>
    </row>
    <row r="145" s="2" customFormat="1" ht="24.15" customHeight="1">
      <c r="A145" s="38"/>
      <c r="B145" s="39"/>
      <c r="C145" s="206" t="s">
        <v>278</v>
      </c>
      <c r="D145" s="206" t="s">
        <v>140</v>
      </c>
      <c r="E145" s="207" t="s">
        <v>367</v>
      </c>
      <c r="F145" s="208" t="s">
        <v>368</v>
      </c>
      <c r="G145" s="209" t="s">
        <v>172</v>
      </c>
      <c r="H145" s="210">
        <v>4</v>
      </c>
      <c r="I145" s="211"/>
      <c r="J145" s="211"/>
      <c r="K145" s="212">
        <f>ROUND(P145*H145,2)</f>
        <v>0</v>
      </c>
      <c r="L145" s="208" t="s">
        <v>144</v>
      </c>
      <c r="M145" s="44"/>
      <c r="N145" s="213" t="s">
        <v>23</v>
      </c>
      <c r="O145" s="214" t="s">
        <v>51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84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6">
        <f>W145*H145</f>
        <v>0</v>
      </c>
      <c r="Y145" s="217" t="s">
        <v>23</v>
      </c>
      <c r="Z145" s="38"/>
      <c r="AA145" s="38"/>
      <c r="AB145" s="38"/>
      <c r="AC145" s="38"/>
      <c r="AD145" s="38"/>
      <c r="AE145" s="38"/>
      <c r="AR145" s="218" t="s">
        <v>312</v>
      </c>
      <c r="AT145" s="218" t="s">
        <v>140</v>
      </c>
      <c r="AU145" s="218" t="s">
        <v>24</v>
      </c>
      <c r="AY145" s="17" t="s">
        <v>138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7" t="s">
        <v>24</v>
      </c>
      <c r="BK145" s="219">
        <f>ROUND(P145*H145,2)</f>
        <v>0</v>
      </c>
      <c r="BL145" s="17" t="s">
        <v>312</v>
      </c>
      <c r="BM145" s="218" t="s">
        <v>369</v>
      </c>
    </row>
    <row r="146" s="2" customFormat="1">
      <c r="A146" s="38"/>
      <c r="B146" s="39"/>
      <c r="C146" s="40"/>
      <c r="D146" s="220" t="s">
        <v>147</v>
      </c>
      <c r="E146" s="40"/>
      <c r="F146" s="221" t="s">
        <v>368</v>
      </c>
      <c r="G146" s="40"/>
      <c r="H146" s="40"/>
      <c r="I146" s="222"/>
      <c r="J146" s="222"/>
      <c r="K146" s="40"/>
      <c r="L146" s="40"/>
      <c r="M146" s="44"/>
      <c r="N146" s="223"/>
      <c r="O146" s="224"/>
      <c r="P146" s="84"/>
      <c r="Q146" s="84"/>
      <c r="R146" s="84"/>
      <c r="S146" s="84"/>
      <c r="T146" s="84"/>
      <c r="U146" s="84"/>
      <c r="V146" s="84"/>
      <c r="W146" s="84"/>
      <c r="X146" s="84"/>
      <c r="Y146" s="85"/>
      <c r="Z146" s="38"/>
      <c r="AA146" s="38"/>
      <c r="AB146" s="38"/>
      <c r="AC146" s="38"/>
      <c r="AD146" s="38"/>
      <c r="AE146" s="38"/>
      <c r="AT146" s="17" t="s">
        <v>147</v>
      </c>
      <c r="AU146" s="17" t="s">
        <v>24</v>
      </c>
    </row>
    <row r="147" s="2" customFormat="1" ht="24.15" customHeight="1">
      <c r="A147" s="38"/>
      <c r="B147" s="39"/>
      <c r="C147" s="225" t="s">
        <v>151</v>
      </c>
      <c r="D147" s="225" t="s">
        <v>190</v>
      </c>
      <c r="E147" s="226" t="s">
        <v>275</v>
      </c>
      <c r="F147" s="227" t="s">
        <v>276</v>
      </c>
      <c r="G147" s="228" t="s">
        <v>172</v>
      </c>
      <c r="H147" s="229">
        <v>4</v>
      </c>
      <c r="I147" s="230"/>
      <c r="J147" s="231"/>
      <c r="K147" s="232">
        <f>ROUND(P147*H147,2)</f>
        <v>0</v>
      </c>
      <c r="L147" s="227" t="s">
        <v>144</v>
      </c>
      <c r="M147" s="233"/>
      <c r="N147" s="234" t="s">
        <v>23</v>
      </c>
      <c r="O147" s="214" t="s">
        <v>51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84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6">
        <f>W147*H147</f>
        <v>0</v>
      </c>
      <c r="Y147" s="217" t="s">
        <v>23</v>
      </c>
      <c r="Z147" s="38"/>
      <c r="AA147" s="38"/>
      <c r="AB147" s="38"/>
      <c r="AC147" s="38"/>
      <c r="AD147" s="38"/>
      <c r="AE147" s="38"/>
      <c r="AR147" s="218" t="s">
        <v>312</v>
      </c>
      <c r="AT147" s="218" t="s">
        <v>190</v>
      </c>
      <c r="AU147" s="218" t="s">
        <v>24</v>
      </c>
      <c r="AY147" s="17" t="s">
        <v>138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7" t="s">
        <v>24</v>
      </c>
      <c r="BK147" s="219">
        <f>ROUND(P147*H147,2)</f>
        <v>0</v>
      </c>
      <c r="BL147" s="17" t="s">
        <v>312</v>
      </c>
      <c r="BM147" s="218" t="s">
        <v>370</v>
      </c>
    </row>
    <row r="148" s="2" customFormat="1">
      <c r="A148" s="38"/>
      <c r="B148" s="39"/>
      <c r="C148" s="40"/>
      <c r="D148" s="220" t="s">
        <v>147</v>
      </c>
      <c r="E148" s="40"/>
      <c r="F148" s="221" t="s">
        <v>276</v>
      </c>
      <c r="G148" s="40"/>
      <c r="H148" s="40"/>
      <c r="I148" s="222"/>
      <c r="J148" s="222"/>
      <c r="K148" s="40"/>
      <c r="L148" s="40"/>
      <c r="M148" s="44"/>
      <c r="N148" s="223"/>
      <c r="O148" s="224"/>
      <c r="P148" s="84"/>
      <c r="Q148" s="84"/>
      <c r="R148" s="84"/>
      <c r="S148" s="84"/>
      <c r="T148" s="84"/>
      <c r="U148" s="84"/>
      <c r="V148" s="84"/>
      <c r="W148" s="84"/>
      <c r="X148" s="84"/>
      <c r="Y148" s="85"/>
      <c r="Z148" s="38"/>
      <c r="AA148" s="38"/>
      <c r="AB148" s="38"/>
      <c r="AC148" s="38"/>
      <c r="AD148" s="38"/>
      <c r="AE148" s="38"/>
      <c r="AT148" s="17" t="s">
        <v>147</v>
      </c>
      <c r="AU148" s="17" t="s">
        <v>24</v>
      </c>
    </row>
    <row r="149" s="2" customFormat="1" ht="24.15" customHeight="1">
      <c r="A149" s="38"/>
      <c r="B149" s="39"/>
      <c r="C149" s="206" t="s">
        <v>157</v>
      </c>
      <c r="D149" s="206" t="s">
        <v>140</v>
      </c>
      <c r="E149" s="207" t="s">
        <v>279</v>
      </c>
      <c r="F149" s="208" t="s">
        <v>282</v>
      </c>
      <c r="G149" s="209" t="s">
        <v>172</v>
      </c>
      <c r="H149" s="210">
        <v>4</v>
      </c>
      <c r="I149" s="211"/>
      <c r="J149" s="211"/>
      <c r="K149" s="212">
        <f>ROUND(P149*H149,2)</f>
        <v>0</v>
      </c>
      <c r="L149" s="208" t="s">
        <v>144</v>
      </c>
      <c r="M149" s="44"/>
      <c r="N149" s="213" t="s">
        <v>23</v>
      </c>
      <c r="O149" s="214" t="s">
        <v>51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84"/>
      <c r="T149" s="216">
        <f>S149*H149</f>
        <v>0</v>
      </c>
      <c r="U149" s="216">
        <v>0</v>
      </c>
      <c r="V149" s="216">
        <f>U149*H149</f>
        <v>0</v>
      </c>
      <c r="W149" s="216">
        <v>0</v>
      </c>
      <c r="X149" s="216">
        <f>W149*H149</f>
        <v>0</v>
      </c>
      <c r="Y149" s="217" t="s">
        <v>23</v>
      </c>
      <c r="Z149" s="38"/>
      <c r="AA149" s="38"/>
      <c r="AB149" s="38"/>
      <c r="AC149" s="38"/>
      <c r="AD149" s="38"/>
      <c r="AE149" s="38"/>
      <c r="AR149" s="218" t="s">
        <v>312</v>
      </c>
      <c r="AT149" s="218" t="s">
        <v>140</v>
      </c>
      <c r="AU149" s="218" t="s">
        <v>24</v>
      </c>
      <c r="AY149" s="17" t="s">
        <v>138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7" t="s">
        <v>24</v>
      </c>
      <c r="BK149" s="219">
        <f>ROUND(P149*H149,2)</f>
        <v>0</v>
      </c>
      <c r="BL149" s="17" t="s">
        <v>312</v>
      </c>
      <c r="BM149" s="218" t="s">
        <v>294</v>
      </c>
    </row>
    <row r="150" s="2" customFormat="1">
      <c r="A150" s="38"/>
      <c r="B150" s="39"/>
      <c r="C150" s="40"/>
      <c r="D150" s="220" t="s">
        <v>147</v>
      </c>
      <c r="E150" s="40"/>
      <c r="F150" s="221" t="s">
        <v>282</v>
      </c>
      <c r="G150" s="40"/>
      <c r="H150" s="40"/>
      <c r="I150" s="222"/>
      <c r="J150" s="222"/>
      <c r="K150" s="40"/>
      <c r="L150" s="40"/>
      <c r="M150" s="44"/>
      <c r="N150" s="223"/>
      <c r="O150" s="224"/>
      <c r="P150" s="84"/>
      <c r="Q150" s="84"/>
      <c r="R150" s="84"/>
      <c r="S150" s="84"/>
      <c r="T150" s="84"/>
      <c r="U150" s="84"/>
      <c r="V150" s="84"/>
      <c r="W150" s="84"/>
      <c r="X150" s="84"/>
      <c r="Y150" s="85"/>
      <c r="Z150" s="38"/>
      <c r="AA150" s="38"/>
      <c r="AB150" s="38"/>
      <c r="AC150" s="38"/>
      <c r="AD150" s="38"/>
      <c r="AE150" s="38"/>
      <c r="AT150" s="17" t="s">
        <v>147</v>
      </c>
      <c r="AU150" s="17" t="s">
        <v>24</v>
      </c>
    </row>
    <row r="151" s="2" customFormat="1" ht="24.15" customHeight="1">
      <c r="A151" s="38"/>
      <c r="B151" s="39"/>
      <c r="C151" s="225" t="s">
        <v>162</v>
      </c>
      <c r="D151" s="225" t="s">
        <v>190</v>
      </c>
      <c r="E151" s="226" t="s">
        <v>371</v>
      </c>
      <c r="F151" s="227" t="s">
        <v>372</v>
      </c>
      <c r="G151" s="228" t="s">
        <v>172</v>
      </c>
      <c r="H151" s="229">
        <v>4</v>
      </c>
      <c r="I151" s="230"/>
      <c r="J151" s="231"/>
      <c r="K151" s="232">
        <f>ROUND(P151*H151,2)</f>
        <v>0</v>
      </c>
      <c r="L151" s="227" t="s">
        <v>144</v>
      </c>
      <c r="M151" s="233"/>
      <c r="N151" s="234" t="s">
        <v>23</v>
      </c>
      <c r="O151" s="214" t="s">
        <v>51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84"/>
      <c r="T151" s="216">
        <f>S151*H151</f>
        <v>0</v>
      </c>
      <c r="U151" s="216">
        <v>0</v>
      </c>
      <c r="V151" s="216">
        <f>U151*H151</f>
        <v>0</v>
      </c>
      <c r="W151" s="216">
        <v>0</v>
      </c>
      <c r="X151" s="216">
        <f>W151*H151</f>
        <v>0</v>
      </c>
      <c r="Y151" s="217" t="s">
        <v>23</v>
      </c>
      <c r="Z151" s="38"/>
      <c r="AA151" s="38"/>
      <c r="AB151" s="38"/>
      <c r="AC151" s="38"/>
      <c r="AD151" s="38"/>
      <c r="AE151" s="38"/>
      <c r="AR151" s="218" t="s">
        <v>312</v>
      </c>
      <c r="AT151" s="218" t="s">
        <v>190</v>
      </c>
      <c r="AU151" s="218" t="s">
        <v>24</v>
      </c>
      <c r="AY151" s="17" t="s">
        <v>138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7" t="s">
        <v>24</v>
      </c>
      <c r="BK151" s="219">
        <f>ROUND(P151*H151,2)</f>
        <v>0</v>
      </c>
      <c r="BL151" s="17" t="s">
        <v>312</v>
      </c>
      <c r="BM151" s="218" t="s">
        <v>373</v>
      </c>
    </row>
    <row r="152" s="2" customFormat="1">
      <c r="A152" s="38"/>
      <c r="B152" s="39"/>
      <c r="C152" s="40"/>
      <c r="D152" s="220" t="s">
        <v>147</v>
      </c>
      <c r="E152" s="40"/>
      <c r="F152" s="221" t="s">
        <v>372</v>
      </c>
      <c r="G152" s="40"/>
      <c r="H152" s="40"/>
      <c r="I152" s="222"/>
      <c r="J152" s="222"/>
      <c r="K152" s="40"/>
      <c r="L152" s="40"/>
      <c r="M152" s="44"/>
      <c r="N152" s="223"/>
      <c r="O152" s="224"/>
      <c r="P152" s="84"/>
      <c r="Q152" s="84"/>
      <c r="R152" s="84"/>
      <c r="S152" s="84"/>
      <c r="T152" s="84"/>
      <c r="U152" s="84"/>
      <c r="V152" s="84"/>
      <c r="W152" s="84"/>
      <c r="X152" s="84"/>
      <c r="Y152" s="85"/>
      <c r="Z152" s="38"/>
      <c r="AA152" s="38"/>
      <c r="AB152" s="38"/>
      <c r="AC152" s="38"/>
      <c r="AD152" s="38"/>
      <c r="AE152" s="38"/>
      <c r="AT152" s="17" t="s">
        <v>147</v>
      </c>
      <c r="AU152" s="17" t="s">
        <v>24</v>
      </c>
    </row>
    <row r="153" s="2" customFormat="1" ht="24.15" customHeight="1">
      <c r="A153" s="38"/>
      <c r="B153" s="39"/>
      <c r="C153" s="206" t="s">
        <v>333</v>
      </c>
      <c r="D153" s="206" t="s">
        <v>140</v>
      </c>
      <c r="E153" s="207" t="s">
        <v>374</v>
      </c>
      <c r="F153" s="208" t="s">
        <v>375</v>
      </c>
      <c r="G153" s="209" t="s">
        <v>172</v>
      </c>
      <c r="H153" s="210">
        <v>5</v>
      </c>
      <c r="I153" s="211"/>
      <c r="J153" s="211"/>
      <c r="K153" s="212">
        <f>ROUND(P153*H153,2)</f>
        <v>0</v>
      </c>
      <c r="L153" s="208" t="s">
        <v>144</v>
      </c>
      <c r="M153" s="44"/>
      <c r="N153" s="213" t="s">
        <v>23</v>
      </c>
      <c r="O153" s="214" t="s">
        <v>51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84"/>
      <c r="T153" s="216">
        <f>S153*H153</f>
        <v>0</v>
      </c>
      <c r="U153" s="216">
        <v>0</v>
      </c>
      <c r="V153" s="216">
        <f>U153*H153</f>
        <v>0</v>
      </c>
      <c r="W153" s="216">
        <v>0</v>
      </c>
      <c r="X153" s="216">
        <f>W153*H153</f>
        <v>0</v>
      </c>
      <c r="Y153" s="217" t="s">
        <v>23</v>
      </c>
      <c r="Z153" s="38"/>
      <c r="AA153" s="38"/>
      <c r="AB153" s="38"/>
      <c r="AC153" s="38"/>
      <c r="AD153" s="38"/>
      <c r="AE153" s="38"/>
      <c r="AR153" s="218" t="s">
        <v>312</v>
      </c>
      <c r="AT153" s="218" t="s">
        <v>140</v>
      </c>
      <c r="AU153" s="218" t="s">
        <v>24</v>
      </c>
      <c r="AY153" s="17" t="s">
        <v>138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7" t="s">
        <v>24</v>
      </c>
      <c r="BK153" s="219">
        <f>ROUND(P153*H153,2)</f>
        <v>0</v>
      </c>
      <c r="BL153" s="17" t="s">
        <v>312</v>
      </c>
      <c r="BM153" s="218" t="s">
        <v>376</v>
      </c>
    </row>
    <row r="154" s="2" customFormat="1">
      <c r="A154" s="38"/>
      <c r="B154" s="39"/>
      <c r="C154" s="40"/>
      <c r="D154" s="220" t="s">
        <v>147</v>
      </c>
      <c r="E154" s="40"/>
      <c r="F154" s="221" t="s">
        <v>375</v>
      </c>
      <c r="G154" s="40"/>
      <c r="H154" s="40"/>
      <c r="I154" s="222"/>
      <c r="J154" s="222"/>
      <c r="K154" s="40"/>
      <c r="L154" s="40"/>
      <c r="M154" s="44"/>
      <c r="N154" s="223"/>
      <c r="O154" s="224"/>
      <c r="P154" s="84"/>
      <c r="Q154" s="84"/>
      <c r="R154" s="84"/>
      <c r="S154" s="84"/>
      <c r="T154" s="84"/>
      <c r="U154" s="84"/>
      <c r="V154" s="84"/>
      <c r="W154" s="84"/>
      <c r="X154" s="84"/>
      <c r="Y154" s="85"/>
      <c r="Z154" s="38"/>
      <c r="AA154" s="38"/>
      <c r="AB154" s="38"/>
      <c r="AC154" s="38"/>
      <c r="AD154" s="38"/>
      <c r="AE154" s="38"/>
      <c r="AT154" s="17" t="s">
        <v>147</v>
      </c>
      <c r="AU154" s="17" t="s">
        <v>24</v>
      </c>
    </row>
    <row r="155" s="2" customFormat="1" ht="24.15" customHeight="1">
      <c r="A155" s="38"/>
      <c r="B155" s="39"/>
      <c r="C155" s="225" t="s">
        <v>377</v>
      </c>
      <c r="D155" s="225" t="s">
        <v>190</v>
      </c>
      <c r="E155" s="226" t="s">
        <v>378</v>
      </c>
      <c r="F155" s="227" t="s">
        <v>379</v>
      </c>
      <c r="G155" s="228" t="s">
        <v>172</v>
      </c>
      <c r="H155" s="229">
        <v>1</v>
      </c>
      <c r="I155" s="230"/>
      <c r="J155" s="231"/>
      <c r="K155" s="232">
        <f>ROUND(P155*H155,2)</f>
        <v>0</v>
      </c>
      <c r="L155" s="227" t="s">
        <v>144</v>
      </c>
      <c r="M155" s="233"/>
      <c r="N155" s="234" t="s">
        <v>23</v>
      </c>
      <c r="O155" s="214" t="s">
        <v>51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84"/>
      <c r="T155" s="216">
        <f>S155*H155</f>
        <v>0</v>
      </c>
      <c r="U155" s="216">
        <v>0</v>
      </c>
      <c r="V155" s="216">
        <f>U155*H155</f>
        <v>0</v>
      </c>
      <c r="W155" s="216">
        <v>0</v>
      </c>
      <c r="X155" s="216">
        <f>W155*H155</f>
        <v>0</v>
      </c>
      <c r="Y155" s="217" t="s">
        <v>23</v>
      </c>
      <c r="Z155" s="38"/>
      <c r="AA155" s="38"/>
      <c r="AB155" s="38"/>
      <c r="AC155" s="38"/>
      <c r="AD155" s="38"/>
      <c r="AE155" s="38"/>
      <c r="AR155" s="218" t="s">
        <v>312</v>
      </c>
      <c r="AT155" s="218" t="s">
        <v>190</v>
      </c>
      <c r="AU155" s="218" t="s">
        <v>24</v>
      </c>
      <c r="AY155" s="17" t="s">
        <v>138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7" t="s">
        <v>24</v>
      </c>
      <c r="BK155" s="219">
        <f>ROUND(P155*H155,2)</f>
        <v>0</v>
      </c>
      <c r="BL155" s="17" t="s">
        <v>312</v>
      </c>
      <c r="BM155" s="218" t="s">
        <v>380</v>
      </c>
    </row>
    <row r="156" s="2" customFormat="1">
      <c r="A156" s="38"/>
      <c r="B156" s="39"/>
      <c r="C156" s="40"/>
      <c r="D156" s="220" t="s">
        <v>147</v>
      </c>
      <c r="E156" s="40"/>
      <c r="F156" s="221" t="s">
        <v>379</v>
      </c>
      <c r="G156" s="40"/>
      <c r="H156" s="40"/>
      <c r="I156" s="222"/>
      <c r="J156" s="222"/>
      <c r="K156" s="40"/>
      <c r="L156" s="40"/>
      <c r="M156" s="44"/>
      <c r="N156" s="223"/>
      <c r="O156" s="224"/>
      <c r="P156" s="84"/>
      <c r="Q156" s="84"/>
      <c r="R156" s="84"/>
      <c r="S156" s="84"/>
      <c r="T156" s="84"/>
      <c r="U156" s="84"/>
      <c r="V156" s="84"/>
      <c r="W156" s="84"/>
      <c r="X156" s="84"/>
      <c r="Y156" s="85"/>
      <c r="Z156" s="38"/>
      <c r="AA156" s="38"/>
      <c r="AB156" s="38"/>
      <c r="AC156" s="38"/>
      <c r="AD156" s="38"/>
      <c r="AE156" s="38"/>
      <c r="AT156" s="17" t="s">
        <v>147</v>
      </c>
      <c r="AU156" s="17" t="s">
        <v>24</v>
      </c>
    </row>
    <row r="157" s="2" customFormat="1">
      <c r="A157" s="38"/>
      <c r="B157" s="39"/>
      <c r="C157" s="40"/>
      <c r="D157" s="220" t="s">
        <v>256</v>
      </c>
      <c r="E157" s="40"/>
      <c r="F157" s="235" t="s">
        <v>381</v>
      </c>
      <c r="G157" s="40"/>
      <c r="H157" s="40"/>
      <c r="I157" s="222"/>
      <c r="J157" s="222"/>
      <c r="K157" s="40"/>
      <c r="L157" s="40"/>
      <c r="M157" s="44"/>
      <c r="N157" s="223"/>
      <c r="O157" s="224"/>
      <c r="P157" s="84"/>
      <c r="Q157" s="84"/>
      <c r="R157" s="84"/>
      <c r="S157" s="84"/>
      <c r="T157" s="84"/>
      <c r="U157" s="84"/>
      <c r="V157" s="84"/>
      <c r="W157" s="84"/>
      <c r="X157" s="84"/>
      <c r="Y157" s="85"/>
      <c r="Z157" s="38"/>
      <c r="AA157" s="38"/>
      <c r="AB157" s="38"/>
      <c r="AC157" s="38"/>
      <c r="AD157" s="38"/>
      <c r="AE157" s="38"/>
      <c r="AT157" s="17" t="s">
        <v>256</v>
      </c>
      <c r="AU157" s="17" t="s">
        <v>24</v>
      </c>
    </row>
    <row r="158" s="2" customFormat="1" ht="37.8" customHeight="1">
      <c r="A158" s="38"/>
      <c r="B158" s="39"/>
      <c r="C158" s="206" t="s">
        <v>336</v>
      </c>
      <c r="D158" s="206" t="s">
        <v>140</v>
      </c>
      <c r="E158" s="207" t="s">
        <v>382</v>
      </c>
      <c r="F158" s="208" t="s">
        <v>383</v>
      </c>
      <c r="G158" s="209" t="s">
        <v>172</v>
      </c>
      <c r="H158" s="210">
        <v>1</v>
      </c>
      <c r="I158" s="211"/>
      <c r="J158" s="211"/>
      <c r="K158" s="212">
        <f>ROUND(P158*H158,2)</f>
        <v>0</v>
      </c>
      <c r="L158" s="208" t="s">
        <v>144</v>
      </c>
      <c r="M158" s="44"/>
      <c r="N158" s="213" t="s">
        <v>23</v>
      </c>
      <c r="O158" s="214" t="s">
        <v>51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84"/>
      <c r="T158" s="216">
        <f>S158*H158</f>
        <v>0</v>
      </c>
      <c r="U158" s="216">
        <v>0</v>
      </c>
      <c r="V158" s="216">
        <f>U158*H158</f>
        <v>0</v>
      </c>
      <c r="W158" s="216">
        <v>0</v>
      </c>
      <c r="X158" s="216">
        <f>W158*H158</f>
        <v>0</v>
      </c>
      <c r="Y158" s="217" t="s">
        <v>23</v>
      </c>
      <c r="Z158" s="38"/>
      <c r="AA158" s="38"/>
      <c r="AB158" s="38"/>
      <c r="AC158" s="38"/>
      <c r="AD158" s="38"/>
      <c r="AE158" s="38"/>
      <c r="AR158" s="218" t="s">
        <v>312</v>
      </c>
      <c r="AT158" s="218" t="s">
        <v>140</v>
      </c>
      <c r="AU158" s="218" t="s">
        <v>24</v>
      </c>
      <c r="AY158" s="17" t="s">
        <v>138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7" t="s">
        <v>24</v>
      </c>
      <c r="BK158" s="219">
        <f>ROUND(P158*H158,2)</f>
        <v>0</v>
      </c>
      <c r="BL158" s="17" t="s">
        <v>312</v>
      </c>
      <c r="BM158" s="218" t="s">
        <v>384</v>
      </c>
    </row>
    <row r="159" s="2" customFormat="1">
      <c r="A159" s="38"/>
      <c r="B159" s="39"/>
      <c r="C159" s="40"/>
      <c r="D159" s="220" t="s">
        <v>147</v>
      </c>
      <c r="E159" s="40"/>
      <c r="F159" s="221" t="s">
        <v>385</v>
      </c>
      <c r="G159" s="40"/>
      <c r="H159" s="40"/>
      <c r="I159" s="222"/>
      <c r="J159" s="222"/>
      <c r="K159" s="40"/>
      <c r="L159" s="40"/>
      <c r="M159" s="44"/>
      <c r="N159" s="223"/>
      <c r="O159" s="224"/>
      <c r="P159" s="84"/>
      <c r="Q159" s="84"/>
      <c r="R159" s="84"/>
      <c r="S159" s="84"/>
      <c r="T159" s="84"/>
      <c r="U159" s="84"/>
      <c r="V159" s="84"/>
      <c r="W159" s="84"/>
      <c r="X159" s="84"/>
      <c r="Y159" s="85"/>
      <c r="Z159" s="38"/>
      <c r="AA159" s="38"/>
      <c r="AB159" s="38"/>
      <c r="AC159" s="38"/>
      <c r="AD159" s="38"/>
      <c r="AE159" s="38"/>
      <c r="AT159" s="17" t="s">
        <v>147</v>
      </c>
      <c r="AU159" s="17" t="s">
        <v>24</v>
      </c>
    </row>
    <row r="160" s="2" customFormat="1" ht="16.5" customHeight="1">
      <c r="A160" s="38"/>
      <c r="B160" s="39"/>
      <c r="C160" s="206" t="s">
        <v>386</v>
      </c>
      <c r="D160" s="206" t="s">
        <v>140</v>
      </c>
      <c r="E160" s="207" t="s">
        <v>387</v>
      </c>
      <c r="F160" s="208" t="s">
        <v>388</v>
      </c>
      <c r="G160" s="209" t="s">
        <v>165</v>
      </c>
      <c r="H160" s="210">
        <v>34</v>
      </c>
      <c r="I160" s="211"/>
      <c r="J160" s="211"/>
      <c r="K160" s="212">
        <f>ROUND(P160*H160,2)</f>
        <v>0</v>
      </c>
      <c r="L160" s="208" t="s">
        <v>23</v>
      </c>
      <c r="M160" s="44"/>
      <c r="N160" s="213" t="s">
        <v>23</v>
      </c>
      <c r="O160" s="214" t="s">
        <v>51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84"/>
      <c r="T160" s="216">
        <f>S160*H160</f>
        <v>0</v>
      </c>
      <c r="U160" s="216">
        <v>0</v>
      </c>
      <c r="V160" s="216">
        <f>U160*H160</f>
        <v>0</v>
      </c>
      <c r="W160" s="216">
        <v>0</v>
      </c>
      <c r="X160" s="216">
        <f>W160*H160</f>
        <v>0</v>
      </c>
      <c r="Y160" s="217" t="s">
        <v>23</v>
      </c>
      <c r="Z160" s="38"/>
      <c r="AA160" s="38"/>
      <c r="AB160" s="38"/>
      <c r="AC160" s="38"/>
      <c r="AD160" s="38"/>
      <c r="AE160" s="38"/>
      <c r="AR160" s="218" t="s">
        <v>312</v>
      </c>
      <c r="AT160" s="218" t="s">
        <v>140</v>
      </c>
      <c r="AU160" s="218" t="s">
        <v>24</v>
      </c>
      <c r="AY160" s="17" t="s">
        <v>138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7" t="s">
        <v>24</v>
      </c>
      <c r="BK160" s="219">
        <f>ROUND(P160*H160,2)</f>
        <v>0</v>
      </c>
      <c r="BL160" s="17" t="s">
        <v>312</v>
      </c>
      <c r="BM160" s="218" t="s">
        <v>389</v>
      </c>
    </row>
    <row r="161" s="2" customFormat="1">
      <c r="A161" s="38"/>
      <c r="B161" s="39"/>
      <c r="C161" s="40"/>
      <c r="D161" s="220" t="s">
        <v>147</v>
      </c>
      <c r="E161" s="40"/>
      <c r="F161" s="221" t="s">
        <v>388</v>
      </c>
      <c r="G161" s="40"/>
      <c r="H161" s="40"/>
      <c r="I161" s="222"/>
      <c r="J161" s="222"/>
      <c r="K161" s="40"/>
      <c r="L161" s="40"/>
      <c r="M161" s="44"/>
      <c r="N161" s="223"/>
      <c r="O161" s="224"/>
      <c r="P161" s="84"/>
      <c r="Q161" s="84"/>
      <c r="R161" s="84"/>
      <c r="S161" s="84"/>
      <c r="T161" s="84"/>
      <c r="U161" s="84"/>
      <c r="V161" s="84"/>
      <c r="W161" s="84"/>
      <c r="X161" s="84"/>
      <c r="Y161" s="85"/>
      <c r="Z161" s="38"/>
      <c r="AA161" s="38"/>
      <c r="AB161" s="38"/>
      <c r="AC161" s="38"/>
      <c r="AD161" s="38"/>
      <c r="AE161" s="38"/>
      <c r="AT161" s="17" t="s">
        <v>147</v>
      </c>
      <c r="AU161" s="17" t="s">
        <v>24</v>
      </c>
    </row>
    <row r="162" s="2" customFormat="1">
      <c r="A162" s="38"/>
      <c r="B162" s="39"/>
      <c r="C162" s="40"/>
      <c r="D162" s="220" t="s">
        <v>256</v>
      </c>
      <c r="E162" s="40"/>
      <c r="F162" s="235" t="s">
        <v>390</v>
      </c>
      <c r="G162" s="40"/>
      <c r="H162" s="40"/>
      <c r="I162" s="222"/>
      <c r="J162" s="222"/>
      <c r="K162" s="40"/>
      <c r="L162" s="40"/>
      <c r="M162" s="44"/>
      <c r="N162" s="223"/>
      <c r="O162" s="224"/>
      <c r="P162" s="84"/>
      <c r="Q162" s="84"/>
      <c r="R162" s="84"/>
      <c r="S162" s="84"/>
      <c r="T162" s="84"/>
      <c r="U162" s="84"/>
      <c r="V162" s="84"/>
      <c r="W162" s="84"/>
      <c r="X162" s="84"/>
      <c r="Y162" s="85"/>
      <c r="Z162" s="38"/>
      <c r="AA162" s="38"/>
      <c r="AB162" s="38"/>
      <c r="AC162" s="38"/>
      <c r="AD162" s="38"/>
      <c r="AE162" s="38"/>
      <c r="AT162" s="17" t="s">
        <v>256</v>
      </c>
      <c r="AU162" s="17" t="s">
        <v>24</v>
      </c>
    </row>
    <row r="163" s="2" customFormat="1" ht="37.8" customHeight="1">
      <c r="A163" s="38"/>
      <c r="B163" s="39"/>
      <c r="C163" s="206" t="s">
        <v>339</v>
      </c>
      <c r="D163" s="206" t="s">
        <v>140</v>
      </c>
      <c r="E163" s="207" t="s">
        <v>391</v>
      </c>
      <c r="F163" s="208" t="s">
        <v>392</v>
      </c>
      <c r="G163" s="209" t="s">
        <v>172</v>
      </c>
      <c r="H163" s="210">
        <v>1</v>
      </c>
      <c r="I163" s="211"/>
      <c r="J163" s="211"/>
      <c r="K163" s="212">
        <f>ROUND(P163*H163,2)</f>
        <v>0</v>
      </c>
      <c r="L163" s="208" t="s">
        <v>144</v>
      </c>
      <c r="M163" s="44"/>
      <c r="N163" s="213" t="s">
        <v>23</v>
      </c>
      <c r="O163" s="214" t="s">
        <v>51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84"/>
      <c r="T163" s="216">
        <f>S163*H163</f>
        <v>0</v>
      </c>
      <c r="U163" s="216">
        <v>0</v>
      </c>
      <c r="V163" s="216">
        <f>U163*H163</f>
        <v>0</v>
      </c>
      <c r="W163" s="216">
        <v>0</v>
      </c>
      <c r="X163" s="216">
        <f>W163*H163</f>
        <v>0</v>
      </c>
      <c r="Y163" s="217" t="s">
        <v>23</v>
      </c>
      <c r="Z163" s="38"/>
      <c r="AA163" s="38"/>
      <c r="AB163" s="38"/>
      <c r="AC163" s="38"/>
      <c r="AD163" s="38"/>
      <c r="AE163" s="38"/>
      <c r="AR163" s="218" t="s">
        <v>312</v>
      </c>
      <c r="AT163" s="218" t="s">
        <v>140</v>
      </c>
      <c r="AU163" s="218" t="s">
        <v>24</v>
      </c>
      <c r="AY163" s="17" t="s">
        <v>138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7" t="s">
        <v>24</v>
      </c>
      <c r="BK163" s="219">
        <f>ROUND(P163*H163,2)</f>
        <v>0</v>
      </c>
      <c r="BL163" s="17" t="s">
        <v>312</v>
      </c>
      <c r="BM163" s="218" t="s">
        <v>393</v>
      </c>
    </row>
    <row r="164" s="2" customFormat="1">
      <c r="A164" s="38"/>
      <c r="B164" s="39"/>
      <c r="C164" s="40"/>
      <c r="D164" s="220" t="s">
        <v>147</v>
      </c>
      <c r="E164" s="40"/>
      <c r="F164" s="221" t="s">
        <v>394</v>
      </c>
      <c r="G164" s="40"/>
      <c r="H164" s="40"/>
      <c r="I164" s="222"/>
      <c r="J164" s="222"/>
      <c r="K164" s="40"/>
      <c r="L164" s="40"/>
      <c r="M164" s="44"/>
      <c r="N164" s="223"/>
      <c r="O164" s="224"/>
      <c r="P164" s="84"/>
      <c r="Q164" s="84"/>
      <c r="R164" s="84"/>
      <c r="S164" s="84"/>
      <c r="T164" s="84"/>
      <c r="U164" s="84"/>
      <c r="V164" s="84"/>
      <c r="W164" s="84"/>
      <c r="X164" s="84"/>
      <c r="Y164" s="85"/>
      <c r="Z164" s="38"/>
      <c r="AA164" s="38"/>
      <c r="AB164" s="38"/>
      <c r="AC164" s="38"/>
      <c r="AD164" s="38"/>
      <c r="AE164" s="38"/>
      <c r="AT164" s="17" t="s">
        <v>147</v>
      </c>
      <c r="AU164" s="17" t="s">
        <v>24</v>
      </c>
    </row>
    <row r="165" s="2" customFormat="1" ht="37.8" customHeight="1">
      <c r="A165" s="38"/>
      <c r="B165" s="39"/>
      <c r="C165" s="206" t="s">
        <v>395</v>
      </c>
      <c r="D165" s="206" t="s">
        <v>140</v>
      </c>
      <c r="E165" s="207" t="s">
        <v>396</v>
      </c>
      <c r="F165" s="208" t="s">
        <v>397</v>
      </c>
      <c r="G165" s="209" t="s">
        <v>172</v>
      </c>
      <c r="H165" s="210">
        <v>1</v>
      </c>
      <c r="I165" s="211"/>
      <c r="J165" s="211"/>
      <c r="K165" s="212">
        <f>ROUND(P165*H165,2)</f>
        <v>0</v>
      </c>
      <c r="L165" s="208" t="s">
        <v>144</v>
      </c>
      <c r="M165" s="44"/>
      <c r="N165" s="213" t="s">
        <v>23</v>
      </c>
      <c r="O165" s="214" t="s">
        <v>51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84"/>
      <c r="T165" s="216">
        <f>S165*H165</f>
        <v>0</v>
      </c>
      <c r="U165" s="216">
        <v>0</v>
      </c>
      <c r="V165" s="216">
        <f>U165*H165</f>
        <v>0</v>
      </c>
      <c r="W165" s="216">
        <v>0</v>
      </c>
      <c r="X165" s="216">
        <f>W165*H165</f>
        <v>0</v>
      </c>
      <c r="Y165" s="217" t="s">
        <v>23</v>
      </c>
      <c r="Z165" s="38"/>
      <c r="AA165" s="38"/>
      <c r="AB165" s="38"/>
      <c r="AC165" s="38"/>
      <c r="AD165" s="38"/>
      <c r="AE165" s="38"/>
      <c r="AR165" s="218" t="s">
        <v>312</v>
      </c>
      <c r="AT165" s="218" t="s">
        <v>140</v>
      </c>
      <c r="AU165" s="218" t="s">
        <v>24</v>
      </c>
      <c r="AY165" s="17" t="s">
        <v>138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7" t="s">
        <v>24</v>
      </c>
      <c r="BK165" s="219">
        <f>ROUND(P165*H165,2)</f>
        <v>0</v>
      </c>
      <c r="BL165" s="17" t="s">
        <v>312</v>
      </c>
      <c r="BM165" s="218" t="s">
        <v>398</v>
      </c>
    </row>
    <row r="166" s="2" customFormat="1">
      <c r="A166" s="38"/>
      <c r="B166" s="39"/>
      <c r="C166" s="40"/>
      <c r="D166" s="220" t="s">
        <v>147</v>
      </c>
      <c r="E166" s="40"/>
      <c r="F166" s="221" t="s">
        <v>399</v>
      </c>
      <c r="G166" s="40"/>
      <c r="H166" s="40"/>
      <c r="I166" s="222"/>
      <c r="J166" s="222"/>
      <c r="K166" s="40"/>
      <c r="L166" s="40"/>
      <c r="M166" s="44"/>
      <c r="N166" s="223"/>
      <c r="O166" s="224"/>
      <c r="P166" s="84"/>
      <c r="Q166" s="84"/>
      <c r="R166" s="84"/>
      <c r="S166" s="84"/>
      <c r="T166" s="84"/>
      <c r="U166" s="84"/>
      <c r="V166" s="84"/>
      <c r="W166" s="84"/>
      <c r="X166" s="84"/>
      <c r="Y166" s="85"/>
      <c r="Z166" s="38"/>
      <c r="AA166" s="38"/>
      <c r="AB166" s="38"/>
      <c r="AC166" s="38"/>
      <c r="AD166" s="38"/>
      <c r="AE166" s="38"/>
      <c r="AT166" s="17" t="s">
        <v>147</v>
      </c>
      <c r="AU166" s="17" t="s">
        <v>24</v>
      </c>
    </row>
    <row r="167" s="2" customFormat="1" ht="24.15" customHeight="1">
      <c r="A167" s="38"/>
      <c r="B167" s="39"/>
      <c r="C167" s="206" t="s">
        <v>342</v>
      </c>
      <c r="D167" s="206" t="s">
        <v>140</v>
      </c>
      <c r="E167" s="207" t="s">
        <v>400</v>
      </c>
      <c r="F167" s="208" t="s">
        <v>401</v>
      </c>
      <c r="G167" s="209" t="s">
        <v>172</v>
      </c>
      <c r="H167" s="210">
        <v>1</v>
      </c>
      <c r="I167" s="211"/>
      <c r="J167" s="211"/>
      <c r="K167" s="212">
        <f>ROUND(P167*H167,2)</f>
        <v>0</v>
      </c>
      <c r="L167" s="208" t="s">
        <v>144</v>
      </c>
      <c r="M167" s="44"/>
      <c r="N167" s="213" t="s">
        <v>23</v>
      </c>
      <c r="O167" s="214" t="s">
        <v>51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84"/>
      <c r="T167" s="216">
        <f>S167*H167</f>
        <v>0</v>
      </c>
      <c r="U167" s="216">
        <v>0</v>
      </c>
      <c r="V167" s="216">
        <f>U167*H167</f>
        <v>0</v>
      </c>
      <c r="W167" s="216">
        <v>0</v>
      </c>
      <c r="X167" s="216">
        <f>W167*H167</f>
        <v>0</v>
      </c>
      <c r="Y167" s="217" t="s">
        <v>23</v>
      </c>
      <c r="Z167" s="38"/>
      <c r="AA167" s="38"/>
      <c r="AB167" s="38"/>
      <c r="AC167" s="38"/>
      <c r="AD167" s="38"/>
      <c r="AE167" s="38"/>
      <c r="AR167" s="218" t="s">
        <v>312</v>
      </c>
      <c r="AT167" s="218" t="s">
        <v>140</v>
      </c>
      <c r="AU167" s="218" t="s">
        <v>24</v>
      </c>
      <c r="AY167" s="17" t="s">
        <v>138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7" t="s">
        <v>24</v>
      </c>
      <c r="BK167" s="219">
        <f>ROUND(P167*H167,2)</f>
        <v>0</v>
      </c>
      <c r="BL167" s="17" t="s">
        <v>312</v>
      </c>
      <c r="BM167" s="218" t="s">
        <v>402</v>
      </c>
    </row>
    <row r="168" s="2" customFormat="1">
      <c r="A168" s="38"/>
      <c r="B168" s="39"/>
      <c r="C168" s="40"/>
      <c r="D168" s="220" t="s">
        <v>147</v>
      </c>
      <c r="E168" s="40"/>
      <c r="F168" s="221" t="s">
        <v>401</v>
      </c>
      <c r="G168" s="40"/>
      <c r="H168" s="40"/>
      <c r="I168" s="222"/>
      <c r="J168" s="222"/>
      <c r="K168" s="40"/>
      <c r="L168" s="40"/>
      <c r="M168" s="44"/>
      <c r="N168" s="223"/>
      <c r="O168" s="224"/>
      <c r="P168" s="84"/>
      <c r="Q168" s="84"/>
      <c r="R168" s="84"/>
      <c r="S168" s="84"/>
      <c r="T168" s="84"/>
      <c r="U168" s="84"/>
      <c r="V168" s="84"/>
      <c r="W168" s="84"/>
      <c r="X168" s="84"/>
      <c r="Y168" s="85"/>
      <c r="Z168" s="38"/>
      <c r="AA168" s="38"/>
      <c r="AB168" s="38"/>
      <c r="AC168" s="38"/>
      <c r="AD168" s="38"/>
      <c r="AE168" s="38"/>
      <c r="AT168" s="17" t="s">
        <v>147</v>
      </c>
      <c r="AU168" s="17" t="s">
        <v>24</v>
      </c>
    </row>
    <row r="169" s="2" customFormat="1" ht="37.8" customHeight="1">
      <c r="A169" s="38"/>
      <c r="B169" s="39"/>
      <c r="C169" s="206" t="s">
        <v>403</v>
      </c>
      <c r="D169" s="206" t="s">
        <v>140</v>
      </c>
      <c r="E169" s="207" t="s">
        <v>404</v>
      </c>
      <c r="F169" s="208" t="s">
        <v>405</v>
      </c>
      <c r="G169" s="209" t="s">
        <v>172</v>
      </c>
      <c r="H169" s="210">
        <v>2</v>
      </c>
      <c r="I169" s="211"/>
      <c r="J169" s="211"/>
      <c r="K169" s="212">
        <f>ROUND(P169*H169,2)</f>
        <v>0</v>
      </c>
      <c r="L169" s="208" t="s">
        <v>144</v>
      </c>
      <c r="M169" s="44"/>
      <c r="N169" s="213" t="s">
        <v>23</v>
      </c>
      <c r="O169" s="214" t="s">
        <v>51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84"/>
      <c r="T169" s="216">
        <f>S169*H169</f>
        <v>0</v>
      </c>
      <c r="U169" s="216">
        <v>0</v>
      </c>
      <c r="V169" s="216">
        <f>U169*H169</f>
        <v>0</v>
      </c>
      <c r="W169" s="216">
        <v>0</v>
      </c>
      <c r="X169" s="216">
        <f>W169*H169</f>
        <v>0</v>
      </c>
      <c r="Y169" s="217" t="s">
        <v>23</v>
      </c>
      <c r="Z169" s="38"/>
      <c r="AA169" s="38"/>
      <c r="AB169" s="38"/>
      <c r="AC169" s="38"/>
      <c r="AD169" s="38"/>
      <c r="AE169" s="38"/>
      <c r="AR169" s="218" t="s">
        <v>312</v>
      </c>
      <c r="AT169" s="218" t="s">
        <v>140</v>
      </c>
      <c r="AU169" s="218" t="s">
        <v>24</v>
      </c>
      <c r="AY169" s="17" t="s">
        <v>138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7" t="s">
        <v>24</v>
      </c>
      <c r="BK169" s="219">
        <f>ROUND(P169*H169,2)</f>
        <v>0</v>
      </c>
      <c r="BL169" s="17" t="s">
        <v>312</v>
      </c>
      <c r="BM169" s="218" t="s">
        <v>406</v>
      </c>
    </row>
    <row r="170" s="2" customFormat="1">
      <c r="A170" s="38"/>
      <c r="B170" s="39"/>
      <c r="C170" s="40"/>
      <c r="D170" s="220" t="s">
        <v>147</v>
      </c>
      <c r="E170" s="40"/>
      <c r="F170" s="221" t="s">
        <v>407</v>
      </c>
      <c r="G170" s="40"/>
      <c r="H170" s="40"/>
      <c r="I170" s="222"/>
      <c r="J170" s="222"/>
      <c r="K170" s="40"/>
      <c r="L170" s="40"/>
      <c r="M170" s="44"/>
      <c r="N170" s="236"/>
      <c r="O170" s="237"/>
      <c r="P170" s="238"/>
      <c r="Q170" s="238"/>
      <c r="R170" s="238"/>
      <c r="S170" s="238"/>
      <c r="T170" s="238"/>
      <c r="U170" s="238"/>
      <c r="V170" s="238"/>
      <c r="W170" s="238"/>
      <c r="X170" s="238"/>
      <c r="Y170" s="239"/>
      <c r="Z170" s="38"/>
      <c r="AA170" s="38"/>
      <c r="AB170" s="38"/>
      <c r="AC170" s="38"/>
      <c r="AD170" s="38"/>
      <c r="AE170" s="38"/>
      <c r="AT170" s="17" t="s">
        <v>147</v>
      </c>
      <c r="AU170" s="17" t="s">
        <v>24</v>
      </c>
    </row>
    <row r="171" s="2" customFormat="1" ht="6.96" customHeight="1">
      <c r="A171" s="38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44"/>
      <c r="N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crtsMrPCT8UbXJ3oPtn8bMNFIj8DWv9GJfc0WYEVVPk8QdzHhBrBxH9cTqhX4VmNHGIZ088CNSeBrLo8u9z3LA==" hashValue="S2gHSLMeOuONoTZEU9cuZd4pAKKKnX6/ix3F0f5xUf3rDhhbOHstr0/9gJIJdhZT+W8+bG49ovsWj8oj/GcxPg==" algorithmName="SHA-512" password="CC35"/>
  <autoFilter ref="C81:L170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90</v>
      </c>
    </row>
    <row r="4" s="1" customFormat="1" ht="24.96" customHeight="1">
      <c r="B4" s="20"/>
      <c r="D4" s="131" t="s">
        <v>102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Oprava NV Grygov - Blatec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103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408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20</v>
      </c>
      <c r="E11" s="38"/>
      <c r="F11" s="137" t="s">
        <v>101</v>
      </c>
      <c r="G11" s="38"/>
      <c r="H11" s="38"/>
      <c r="I11" s="133" t="s">
        <v>22</v>
      </c>
      <c r="J11" s="137" t="s">
        <v>23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25</v>
      </c>
      <c r="E12" s="38"/>
      <c r="F12" s="137" t="s">
        <v>26</v>
      </c>
      <c r="G12" s="38"/>
      <c r="H12" s="38"/>
      <c r="I12" s="133" t="s">
        <v>27</v>
      </c>
      <c r="J12" s="138" t="str">
        <f>'Rekapitulace stavby'!AN8</f>
        <v>11. 1. 2019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31</v>
      </c>
      <c r="E14" s="38"/>
      <c r="F14" s="38"/>
      <c r="G14" s="38"/>
      <c r="H14" s="38"/>
      <c r="I14" s="133" t="s">
        <v>32</v>
      </c>
      <c r="J14" s="137" t="s">
        <v>33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34</v>
      </c>
      <c r="F15" s="38"/>
      <c r="G15" s="38"/>
      <c r="H15" s="38"/>
      <c r="I15" s="133" t="s">
        <v>35</v>
      </c>
      <c r="J15" s="137" t="s">
        <v>36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37</v>
      </c>
      <c r="E17" s="38"/>
      <c r="F17" s="38"/>
      <c r="G17" s="38"/>
      <c r="H17" s="38"/>
      <c r="I17" s="133" t="s">
        <v>32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35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39</v>
      </c>
      <c r="E20" s="38"/>
      <c r="F20" s="38"/>
      <c r="G20" s="38"/>
      <c r="H20" s="38"/>
      <c r="I20" s="133" t="s">
        <v>32</v>
      </c>
      <c r="J20" s="137" t="s">
        <v>40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41</v>
      </c>
      <c r="F21" s="38"/>
      <c r="G21" s="38"/>
      <c r="H21" s="38"/>
      <c r="I21" s="133" t="s">
        <v>35</v>
      </c>
      <c r="J21" s="137" t="s">
        <v>42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43</v>
      </c>
      <c r="E23" s="38"/>
      <c r="F23" s="38"/>
      <c r="G23" s="38"/>
      <c r="H23" s="38"/>
      <c r="I23" s="133" t="s">
        <v>32</v>
      </c>
      <c r="J23" s="137" t="s">
        <v>40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41</v>
      </c>
      <c r="F24" s="38"/>
      <c r="G24" s="38"/>
      <c r="H24" s="38"/>
      <c r="I24" s="133" t="s">
        <v>35</v>
      </c>
      <c r="J24" s="137" t="s">
        <v>42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44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9"/>
      <c r="B27" s="140"/>
      <c r="C27" s="139"/>
      <c r="D27" s="139"/>
      <c r="E27" s="141" t="s">
        <v>105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106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107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46</v>
      </c>
      <c r="E32" s="38"/>
      <c r="F32" s="38"/>
      <c r="G32" s="38"/>
      <c r="H32" s="38"/>
      <c r="I32" s="38"/>
      <c r="J32" s="38"/>
      <c r="K32" s="146">
        <f>ROUND(K82,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48</v>
      </c>
      <c r="G34" s="38"/>
      <c r="H34" s="38"/>
      <c r="I34" s="147" t="s">
        <v>47</v>
      </c>
      <c r="J34" s="38"/>
      <c r="K34" s="147" t="s">
        <v>49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50</v>
      </c>
      <c r="E35" s="133" t="s">
        <v>51</v>
      </c>
      <c r="F35" s="144">
        <f>ROUND((SUM(BE82:BE85)),  2)</f>
        <v>0</v>
      </c>
      <c r="G35" s="38"/>
      <c r="H35" s="38"/>
      <c r="I35" s="149">
        <v>0.20999999999999999</v>
      </c>
      <c r="J35" s="38"/>
      <c r="K35" s="144">
        <f>ROUND(((SUM(BE82:BE85))*I35),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52</v>
      </c>
      <c r="F36" s="144">
        <f>ROUND((SUM(BF82:BF85)),  2)</f>
        <v>0</v>
      </c>
      <c r="G36" s="38"/>
      <c r="H36" s="38"/>
      <c r="I36" s="149">
        <v>0.14999999999999999</v>
      </c>
      <c r="J36" s="38"/>
      <c r="K36" s="144">
        <f>ROUND(((SUM(BF82:BF85))*I36),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53</v>
      </c>
      <c r="F37" s="144">
        <f>ROUND((SUM(BG82:BG85)),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54</v>
      </c>
      <c r="F38" s="144">
        <f>ROUND((SUM(BH82:BH85)),  2)</f>
        <v>0</v>
      </c>
      <c r="G38" s="38"/>
      <c r="H38" s="38"/>
      <c r="I38" s="149">
        <v>0.14999999999999999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55</v>
      </c>
      <c r="F39" s="144">
        <f>ROUND((SUM(BI82:BI85)),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56</v>
      </c>
      <c r="E41" s="152"/>
      <c r="F41" s="152"/>
      <c r="G41" s="153" t="s">
        <v>57</v>
      </c>
      <c r="H41" s="154" t="s">
        <v>58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108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Oprava NV Grygov - Blatec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103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01.1 VRN - Vedlejší rozpočtové náklady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25</v>
      </c>
      <c r="D54" s="40"/>
      <c r="E54" s="40"/>
      <c r="F54" s="27" t="str">
        <f>F12</f>
        <v>Grygov - Blatec</v>
      </c>
      <c r="G54" s="40"/>
      <c r="H54" s="40"/>
      <c r="I54" s="32" t="s">
        <v>27</v>
      </c>
      <c r="J54" s="72" t="str">
        <f>IF(J12="","",J12)</f>
        <v>11. 1. 2019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5.15" customHeight="1">
      <c r="A56" s="38"/>
      <c r="B56" s="39"/>
      <c r="C56" s="32" t="s">
        <v>31</v>
      </c>
      <c r="D56" s="40"/>
      <c r="E56" s="40"/>
      <c r="F56" s="27" t="str">
        <f>E15</f>
        <v>SŽ s.o., Oblastní ředitelství Ostrava</v>
      </c>
      <c r="G56" s="40"/>
      <c r="H56" s="40"/>
      <c r="I56" s="32" t="s">
        <v>39</v>
      </c>
      <c r="J56" s="36" t="str">
        <f>E21</f>
        <v>Vladimír Kamarád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5.15" customHeight="1">
      <c r="A57" s="38"/>
      <c r="B57" s="39"/>
      <c r="C57" s="32" t="s">
        <v>37</v>
      </c>
      <c r="D57" s="40"/>
      <c r="E57" s="40"/>
      <c r="F57" s="27" t="str">
        <f>IF(E18="","",E18)</f>
        <v>Vyplň údaj</v>
      </c>
      <c r="G57" s="40"/>
      <c r="H57" s="40"/>
      <c r="I57" s="32" t="s">
        <v>43</v>
      </c>
      <c r="J57" s="36" t="str">
        <f>E24</f>
        <v>Vladimír Kamarád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109</v>
      </c>
      <c r="D59" s="163"/>
      <c r="E59" s="163"/>
      <c r="F59" s="163"/>
      <c r="G59" s="163"/>
      <c r="H59" s="163"/>
      <c r="I59" s="164" t="s">
        <v>110</v>
      </c>
      <c r="J59" s="164" t="s">
        <v>111</v>
      </c>
      <c r="K59" s="164" t="s">
        <v>112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80</v>
      </c>
      <c r="D61" s="40"/>
      <c r="E61" s="40"/>
      <c r="F61" s="40"/>
      <c r="G61" s="40"/>
      <c r="H61" s="40"/>
      <c r="I61" s="102">
        <f>Q82</f>
        <v>0</v>
      </c>
      <c r="J61" s="102">
        <f>R82</f>
        <v>0</v>
      </c>
      <c r="K61" s="102">
        <f>K82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113</v>
      </c>
    </row>
    <row r="62" s="9" customFormat="1" ht="24.96" customHeight="1">
      <c r="A62" s="9"/>
      <c r="B62" s="166"/>
      <c r="C62" s="167"/>
      <c r="D62" s="168" t="s">
        <v>409</v>
      </c>
      <c r="E62" s="169"/>
      <c r="F62" s="169"/>
      <c r="G62" s="169"/>
      <c r="H62" s="169"/>
      <c r="I62" s="170">
        <f>Q83</f>
        <v>0</v>
      </c>
      <c r="J62" s="170">
        <f>R83</f>
        <v>0</v>
      </c>
      <c r="K62" s="170">
        <f>K83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13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118</v>
      </c>
      <c r="D69" s="40"/>
      <c r="E69" s="40"/>
      <c r="F69" s="40"/>
      <c r="G69" s="40"/>
      <c r="H69" s="40"/>
      <c r="I69" s="40"/>
      <c r="J69" s="40"/>
      <c r="K69" s="40"/>
      <c r="L69" s="40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17</v>
      </c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1" t="str">
        <f>E7</f>
        <v>Oprava NV Grygov - Blatec</v>
      </c>
      <c r="F72" s="32"/>
      <c r="G72" s="32"/>
      <c r="H72" s="32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103</v>
      </c>
      <c r="D73" s="40"/>
      <c r="E73" s="40"/>
      <c r="F73" s="40"/>
      <c r="G73" s="40"/>
      <c r="H73" s="40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01.1 VRN - Vedlejší rozpočtové náklady</v>
      </c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25</v>
      </c>
      <c r="D76" s="40"/>
      <c r="E76" s="40"/>
      <c r="F76" s="27" t="str">
        <f>F12</f>
        <v>Grygov - Blatec</v>
      </c>
      <c r="G76" s="40"/>
      <c r="H76" s="40"/>
      <c r="I76" s="32" t="s">
        <v>27</v>
      </c>
      <c r="J76" s="72" t="str">
        <f>IF(J12="","",J12)</f>
        <v>11. 1. 2019</v>
      </c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31</v>
      </c>
      <c r="D78" s="40"/>
      <c r="E78" s="40"/>
      <c r="F78" s="27" t="str">
        <f>E15</f>
        <v>SŽ s.o., Oblastní ředitelství Ostrava</v>
      </c>
      <c r="G78" s="40"/>
      <c r="H78" s="40"/>
      <c r="I78" s="32" t="s">
        <v>39</v>
      </c>
      <c r="J78" s="36" t="str">
        <f>E21</f>
        <v>Vladimír Kamarád</v>
      </c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37</v>
      </c>
      <c r="D79" s="40"/>
      <c r="E79" s="40"/>
      <c r="F79" s="27" t="str">
        <f>IF(E18="","",E18)</f>
        <v>Vyplň údaj</v>
      </c>
      <c r="G79" s="40"/>
      <c r="H79" s="40"/>
      <c r="I79" s="32" t="s">
        <v>43</v>
      </c>
      <c r="J79" s="36" t="str">
        <f>E24</f>
        <v>Vladimír Kamarád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8"/>
      <c r="B81" s="179"/>
      <c r="C81" s="180" t="s">
        <v>119</v>
      </c>
      <c r="D81" s="181" t="s">
        <v>65</v>
      </c>
      <c r="E81" s="181" t="s">
        <v>61</v>
      </c>
      <c r="F81" s="181" t="s">
        <v>62</v>
      </c>
      <c r="G81" s="181" t="s">
        <v>120</v>
      </c>
      <c r="H81" s="181" t="s">
        <v>121</v>
      </c>
      <c r="I81" s="181" t="s">
        <v>122</v>
      </c>
      <c r="J81" s="181" t="s">
        <v>123</v>
      </c>
      <c r="K81" s="181" t="s">
        <v>112</v>
      </c>
      <c r="L81" s="182" t="s">
        <v>124</v>
      </c>
      <c r="M81" s="183"/>
      <c r="N81" s="92" t="s">
        <v>23</v>
      </c>
      <c r="O81" s="93" t="s">
        <v>50</v>
      </c>
      <c r="P81" s="93" t="s">
        <v>125</v>
      </c>
      <c r="Q81" s="93" t="s">
        <v>126</v>
      </c>
      <c r="R81" s="93" t="s">
        <v>127</v>
      </c>
      <c r="S81" s="93" t="s">
        <v>128</v>
      </c>
      <c r="T81" s="93" t="s">
        <v>129</v>
      </c>
      <c r="U81" s="93" t="s">
        <v>130</v>
      </c>
      <c r="V81" s="93" t="s">
        <v>131</v>
      </c>
      <c r="W81" s="93" t="s">
        <v>132</v>
      </c>
      <c r="X81" s="93" t="s">
        <v>133</v>
      </c>
      <c r="Y81" s="94" t="s">
        <v>134</v>
      </c>
      <c r="Z81" s="178"/>
      <c r="AA81" s="178"/>
      <c r="AB81" s="178"/>
      <c r="AC81" s="178"/>
      <c r="AD81" s="178"/>
      <c r="AE81" s="178"/>
    </row>
    <row r="82" s="2" customFormat="1" ht="22.8" customHeight="1">
      <c r="A82" s="38"/>
      <c r="B82" s="39"/>
      <c r="C82" s="99" t="s">
        <v>135</v>
      </c>
      <c r="D82" s="40"/>
      <c r="E82" s="40"/>
      <c r="F82" s="40"/>
      <c r="G82" s="40"/>
      <c r="H82" s="40"/>
      <c r="I82" s="40"/>
      <c r="J82" s="40"/>
      <c r="K82" s="184">
        <f>BK82</f>
        <v>0</v>
      </c>
      <c r="L82" s="40"/>
      <c r="M82" s="44"/>
      <c r="N82" s="95"/>
      <c r="O82" s="185"/>
      <c r="P82" s="96"/>
      <c r="Q82" s="186">
        <f>Q83</f>
        <v>0</v>
      </c>
      <c r="R82" s="186">
        <f>R83</f>
        <v>0</v>
      </c>
      <c r="S82" s="96"/>
      <c r="T82" s="187">
        <f>T83</f>
        <v>0</v>
      </c>
      <c r="U82" s="96"/>
      <c r="V82" s="187">
        <f>V83</f>
        <v>0</v>
      </c>
      <c r="W82" s="96"/>
      <c r="X82" s="187">
        <f>X83</f>
        <v>0</v>
      </c>
      <c r="Y82" s="97"/>
      <c r="Z82" s="38"/>
      <c r="AA82" s="38"/>
      <c r="AB82" s="38"/>
      <c r="AC82" s="38"/>
      <c r="AD82" s="38"/>
      <c r="AE82" s="38"/>
      <c r="AT82" s="17" t="s">
        <v>81</v>
      </c>
      <c r="AU82" s="17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81</v>
      </c>
      <c r="E83" s="192" t="s">
        <v>410</v>
      </c>
      <c r="F83" s="192" t="s">
        <v>98</v>
      </c>
      <c r="G83" s="190"/>
      <c r="H83" s="190"/>
      <c r="I83" s="193"/>
      <c r="J83" s="193"/>
      <c r="K83" s="194">
        <f>BK83</f>
        <v>0</v>
      </c>
      <c r="L83" s="190"/>
      <c r="M83" s="195"/>
      <c r="N83" s="196"/>
      <c r="O83" s="197"/>
      <c r="P83" s="197"/>
      <c r="Q83" s="198">
        <f>SUM(Q84:Q85)</f>
        <v>0</v>
      </c>
      <c r="R83" s="198">
        <f>SUM(R84:R85)</f>
        <v>0</v>
      </c>
      <c r="S83" s="197"/>
      <c r="T83" s="199">
        <f>SUM(T84:T85)</f>
        <v>0</v>
      </c>
      <c r="U83" s="197"/>
      <c r="V83" s="199">
        <f>SUM(V84:V85)</f>
        <v>0</v>
      </c>
      <c r="W83" s="197"/>
      <c r="X83" s="199">
        <f>SUM(X84:X85)</f>
        <v>0</v>
      </c>
      <c r="Y83" s="200"/>
      <c r="Z83" s="12"/>
      <c r="AA83" s="12"/>
      <c r="AB83" s="12"/>
      <c r="AC83" s="12"/>
      <c r="AD83" s="12"/>
      <c r="AE83" s="12"/>
      <c r="AR83" s="201" t="s">
        <v>149</v>
      </c>
      <c r="AT83" s="202" t="s">
        <v>81</v>
      </c>
      <c r="AU83" s="202" t="s">
        <v>82</v>
      </c>
      <c r="AY83" s="201" t="s">
        <v>138</v>
      </c>
      <c r="BK83" s="203">
        <f>SUM(BK84:BK85)</f>
        <v>0</v>
      </c>
    </row>
    <row r="84" s="2" customFormat="1" ht="24.15" customHeight="1">
      <c r="A84" s="38"/>
      <c r="B84" s="39"/>
      <c r="C84" s="206" t="s">
        <v>24</v>
      </c>
      <c r="D84" s="206" t="s">
        <v>140</v>
      </c>
      <c r="E84" s="207" t="s">
        <v>411</v>
      </c>
      <c r="F84" s="208" t="s">
        <v>412</v>
      </c>
      <c r="G84" s="209" t="s">
        <v>413</v>
      </c>
      <c r="H84" s="264"/>
      <c r="I84" s="211"/>
      <c r="J84" s="211"/>
      <c r="K84" s="212">
        <f>ROUND(P84*H84,2)</f>
        <v>0</v>
      </c>
      <c r="L84" s="208" t="s">
        <v>144</v>
      </c>
      <c r="M84" s="44"/>
      <c r="N84" s="213" t="s">
        <v>23</v>
      </c>
      <c r="O84" s="214" t="s">
        <v>51</v>
      </c>
      <c r="P84" s="215">
        <f>I84+J84</f>
        <v>0</v>
      </c>
      <c r="Q84" s="215">
        <f>ROUND(I84*H84,2)</f>
        <v>0</v>
      </c>
      <c r="R84" s="215">
        <f>ROUND(J84*H84,2)</f>
        <v>0</v>
      </c>
      <c r="S84" s="84"/>
      <c r="T84" s="216">
        <f>S84*H84</f>
        <v>0</v>
      </c>
      <c r="U84" s="216">
        <v>0</v>
      </c>
      <c r="V84" s="216">
        <f>U84*H84</f>
        <v>0</v>
      </c>
      <c r="W84" s="216">
        <v>0</v>
      </c>
      <c r="X84" s="216">
        <f>W84*H84</f>
        <v>0</v>
      </c>
      <c r="Y84" s="217" t="s">
        <v>23</v>
      </c>
      <c r="Z84" s="38"/>
      <c r="AA84" s="38"/>
      <c r="AB84" s="38"/>
      <c r="AC84" s="38"/>
      <c r="AD84" s="38"/>
      <c r="AE84" s="38"/>
      <c r="AR84" s="218" t="s">
        <v>139</v>
      </c>
      <c r="AT84" s="218" t="s">
        <v>140</v>
      </c>
      <c r="AU84" s="218" t="s">
        <v>24</v>
      </c>
      <c r="AY84" s="17" t="s">
        <v>138</v>
      </c>
      <c r="BE84" s="219">
        <f>IF(O84="základní",K84,0)</f>
        <v>0</v>
      </c>
      <c r="BF84" s="219">
        <f>IF(O84="snížená",K84,0)</f>
        <v>0</v>
      </c>
      <c r="BG84" s="219">
        <f>IF(O84="zákl. přenesená",K84,0)</f>
        <v>0</v>
      </c>
      <c r="BH84" s="219">
        <f>IF(O84="sníž. přenesená",K84,0)</f>
        <v>0</v>
      </c>
      <c r="BI84" s="219">
        <f>IF(O84="nulová",K84,0)</f>
        <v>0</v>
      </c>
      <c r="BJ84" s="17" t="s">
        <v>24</v>
      </c>
      <c r="BK84" s="219">
        <f>ROUND(P84*H84,2)</f>
        <v>0</v>
      </c>
      <c r="BL84" s="17" t="s">
        <v>139</v>
      </c>
      <c r="BM84" s="218" t="s">
        <v>414</v>
      </c>
    </row>
    <row r="85" s="2" customFormat="1">
      <c r="A85" s="38"/>
      <c r="B85" s="39"/>
      <c r="C85" s="40"/>
      <c r="D85" s="220" t="s">
        <v>147</v>
      </c>
      <c r="E85" s="40"/>
      <c r="F85" s="221" t="s">
        <v>412</v>
      </c>
      <c r="G85" s="40"/>
      <c r="H85" s="40"/>
      <c r="I85" s="222"/>
      <c r="J85" s="222"/>
      <c r="K85" s="40"/>
      <c r="L85" s="40"/>
      <c r="M85" s="44"/>
      <c r="N85" s="236"/>
      <c r="O85" s="237"/>
      <c r="P85" s="238"/>
      <c r="Q85" s="238"/>
      <c r="R85" s="238"/>
      <c r="S85" s="238"/>
      <c r="T85" s="238"/>
      <c r="U85" s="238"/>
      <c r="V85" s="238"/>
      <c r="W85" s="238"/>
      <c r="X85" s="238"/>
      <c r="Y85" s="239"/>
      <c r="Z85" s="38"/>
      <c r="AA85" s="38"/>
      <c r="AB85" s="38"/>
      <c r="AC85" s="38"/>
      <c r="AD85" s="38"/>
      <c r="AE85" s="38"/>
      <c r="AT85" s="17" t="s">
        <v>147</v>
      </c>
      <c r="AU85" s="17" t="s">
        <v>24</v>
      </c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44"/>
      <c r="N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</sheetData>
  <sheetProtection sheet="1" autoFilter="0" formatColumns="0" formatRows="0" objects="1" scenarios="1" spinCount="100000" saltValue="cR2rYnNEhZ49hVnMWfbJhbZAKer7/iMOactPjawI8qCAOaQNZRNW3vv0305oeUi03jXW7kRUOLNjMPbeMHzK/g==" hashValue="UtbOVRvsClKCPmL0WH1/tH3r3diKMMXReFEZ5EJflOKbUdIwAFTf1FPSyRC6eSXrDqUDwM8P9t4i9wsNPcACwA==" algorithmName="SHA-512" password="CC35"/>
  <autoFilter ref="C81:L85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415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416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417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418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419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420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421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422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423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424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425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88</v>
      </c>
      <c r="F18" s="276" t="s">
        <v>426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427</v>
      </c>
      <c r="F19" s="276" t="s">
        <v>428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429</v>
      </c>
      <c r="F20" s="276" t="s">
        <v>430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99</v>
      </c>
      <c r="F21" s="276" t="s">
        <v>431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168</v>
      </c>
      <c r="F22" s="276" t="s">
        <v>169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432</v>
      </c>
      <c r="F23" s="276" t="s">
        <v>433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434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435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436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437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438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439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440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441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442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119</v>
      </c>
      <c r="F36" s="276"/>
      <c r="G36" s="276" t="s">
        <v>443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444</v>
      </c>
      <c r="F37" s="276"/>
      <c r="G37" s="276" t="s">
        <v>445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61</v>
      </c>
      <c r="F38" s="276"/>
      <c r="G38" s="276" t="s">
        <v>446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62</v>
      </c>
      <c r="F39" s="276"/>
      <c r="G39" s="276" t="s">
        <v>447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120</v>
      </c>
      <c r="F40" s="276"/>
      <c r="G40" s="276" t="s">
        <v>448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121</v>
      </c>
      <c r="F41" s="276"/>
      <c r="G41" s="276" t="s">
        <v>449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450</v>
      </c>
      <c r="F42" s="276"/>
      <c r="G42" s="276" t="s">
        <v>451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452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453</v>
      </c>
      <c r="F44" s="276"/>
      <c r="G44" s="276" t="s">
        <v>454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124</v>
      </c>
      <c r="F45" s="276"/>
      <c r="G45" s="276" t="s">
        <v>455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456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457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458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459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460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461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462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463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464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465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466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467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468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469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470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471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472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473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474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475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476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477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478</v>
      </c>
      <c r="D76" s="294"/>
      <c r="E76" s="294"/>
      <c r="F76" s="294" t="s">
        <v>479</v>
      </c>
      <c r="G76" s="295"/>
      <c r="H76" s="294" t="s">
        <v>62</v>
      </c>
      <c r="I76" s="294" t="s">
        <v>65</v>
      </c>
      <c r="J76" s="294" t="s">
        <v>480</v>
      </c>
      <c r="K76" s="293"/>
    </row>
    <row r="77" s="1" customFormat="1" ht="17.25" customHeight="1">
      <c r="B77" s="291"/>
      <c r="C77" s="296" t="s">
        <v>481</v>
      </c>
      <c r="D77" s="296"/>
      <c r="E77" s="296"/>
      <c r="F77" s="297" t="s">
        <v>482</v>
      </c>
      <c r="G77" s="298"/>
      <c r="H77" s="296"/>
      <c r="I77" s="296"/>
      <c r="J77" s="296" t="s">
        <v>483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61</v>
      </c>
      <c r="D79" s="301"/>
      <c r="E79" s="301"/>
      <c r="F79" s="302" t="s">
        <v>484</v>
      </c>
      <c r="G79" s="303"/>
      <c r="H79" s="279" t="s">
        <v>485</v>
      </c>
      <c r="I79" s="279" t="s">
        <v>486</v>
      </c>
      <c r="J79" s="279">
        <v>20</v>
      </c>
      <c r="K79" s="293"/>
    </row>
    <row r="80" s="1" customFormat="1" ht="15" customHeight="1">
      <c r="B80" s="291"/>
      <c r="C80" s="279" t="s">
        <v>487</v>
      </c>
      <c r="D80" s="279"/>
      <c r="E80" s="279"/>
      <c r="F80" s="302" t="s">
        <v>484</v>
      </c>
      <c r="G80" s="303"/>
      <c r="H80" s="279" t="s">
        <v>488</v>
      </c>
      <c r="I80" s="279" t="s">
        <v>486</v>
      </c>
      <c r="J80" s="279">
        <v>120</v>
      </c>
      <c r="K80" s="293"/>
    </row>
    <row r="81" s="1" customFormat="1" ht="15" customHeight="1">
      <c r="B81" s="304"/>
      <c r="C81" s="279" t="s">
        <v>489</v>
      </c>
      <c r="D81" s="279"/>
      <c r="E81" s="279"/>
      <c r="F81" s="302" t="s">
        <v>490</v>
      </c>
      <c r="G81" s="303"/>
      <c r="H81" s="279" t="s">
        <v>491</v>
      </c>
      <c r="I81" s="279" t="s">
        <v>486</v>
      </c>
      <c r="J81" s="279">
        <v>50</v>
      </c>
      <c r="K81" s="293"/>
    </row>
    <row r="82" s="1" customFormat="1" ht="15" customHeight="1">
      <c r="B82" s="304"/>
      <c r="C82" s="279" t="s">
        <v>492</v>
      </c>
      <c r="D82" s="279"/>
      <c r="E82" s="279"/>
      <c r="F82" s="302" t="s">
        <v>484</v>
      </c>
      <c r="G82" s="303"/>
      <c r="H82" s="279" t="s">
        <v>493</v>
      </c>
      <c r="I82" s="279" t="s">
        <v>494</v>
      </c>
      <c r="J82" s="279"/>
      <c r="K82" s="293"/>
    </row>
    <row r="83" s="1" customFormat="1" ht="15" customHeight="1">
      <c r="B83" s="304"/>
      <c r="C83" s="305" t="s">
        <v>495</v>
      </c>
      <c r="D83" s="305"/>
      <c r="E83" s="305"/>
      <c r="F83" s="306" t="s">
        <v>490</v>
      </c>
      <c r="G83" s="305"/>
      <c r="H83" s="305" t="s">
        <v>496</v>
      </c>
      <c r="I83" s="305" t="s">
        <v>486</v>
      </c>
      <c r="J83" s="305">
        <v>15</v>
      </c>
      <c r="K83" s="293"/>
    </row>
    <row r="84" s="1" customFormat="1" ht="15" customHeight="1">
      <c r="B84" s="304"/>
      <c r="C84" s="305" t="s">
        <v>497</v>
      </c>
      <c r="D84" s="305"/>
      <c r="E84" s="305"/>
      <c r="F84" s="306" t="s">
        <v>490</v>
      </c>
      <c r="G84" s="305"/>
      <c r="H84" s="305" t="s">
        <v>498</v>
      </c>
      <c r="I84" s="305" t="s">
        <v>486</v>
      </c>
      <c r="J84" s="305">
        <v>15</v>
      </c>
      <c r="K84" s="293"/>
    </row>
    <row r="85" s="1" customFormat="1" ht="15" customHeight="1">
      <c r="B85" s="304"/>
      <c r="C85" s="305" t="s">
        <v>499</v>
      </c>
      <c r="D85" s="305"/>
      <c r="E85" s="305"/>
      <c r="F85" s="306" t="s">
        <v>490</v>
      </c>
      <c r="G85" s="305"/>
      <c r="H85" s="305" t="s">
        <v>500</v>
      </c>
      <c r="I85" s="305" t="s">
        <v>486</v>
      </c>
      <c r="J85" s="305">
        <v>20</v>
      </c>
      <c r="K85" s="293"/>
    </row>
    <row r="86" s="1" customFormat="1" ht="15" customHeight="1">
      <c r="B86" s="304"/>
      <c r="C86" s="305" t="s">
        <v>501</v>
      </c>
      <c r="D86" s="305"/>
      <c r="E86" s="305"/>
      <c r="F86" s="306" t="s">
        <v>490</v>
      </c>
      <c r="G86" s="305"/>
      <c r="H86" s="305" t="s">
        <v>502</v>
      </c>
      <c r="I86" s="305" t="s">
        <v>486</v>
      </c>
      <c r="J86" s="305">
        <v>20</v>
      </c>
      <c r="K86" s="293"/>
    </row>
    <row r="87" s="1" customFormat="1" ht="15" customHeight="1">
      <c r="B87" s="304"/>
      <c r="C87" s="279" t="s">
        <v>503</v>
      </c>
      <c r="D87" s="279"/>
      <c r="E87" s="279"/>
      <c r="F87" s="302" t="s">
        <v>490</v>
      </c>
      <c r="G87" s="303"/>
      <c r="H87" s="279" t="s">
        <v>504</v>
      </c>
      <c r="I87" s="279" t="s">
        <v>486</v>
      </c>
      <c r="J87" s="279">
        <v>50</v>
      </c>
      <c r="K87" s="293"/>
    </row>
    <row r="88" s="1" customFormat="1" ht="15" customHeight="1">
      <c r="B88" s="304"/>
      <c r="C88" s="279" t="s">
        <v>505</v>
      </c>
      <c r="D88" s="279"/>
      <c r="E88" s="279"/>
      <c r="F88" s="302" t="s">
        <v>490</v>
      </c>
      <c r="G88" s="303"/>
      <c r="H88" s="279" t="s">
        <v>506</v>
      </c>
      <c r="I88" s="279" t="s">
        <v>486</v>
      </c>
      <c r="J88" s="279">
        <v>20</v>
      </c>
      <c r="K88" s="293"/>
    </row>
    <row r="89" s="1" customFormat="1" ht="15" customHeight="1">
      <c r="B89" s="304"/>
      <c r="C89" s="279" t="s">
        <v>507</v>
      </c>
      <c r="D89" s="279"/>
      <c r="E89" s="279"/>
      <c r="F89" s="302" t="s">
        <v>490</v>
      </c>
      <c r="G89" s="303"/>
      <c r="H89" s="279" t="s">
        <v>508</v>
      </c>
      <c r="I89" s="279" t="s">
        <v>486</v>
      </c>
      <c r="J89" s="279">
        <v>20</v>
      </c>
      <c r="K89" s="293"/>
    </row>
    <row r="90" s="1" customFormat="1" ht="15" customHeight="1">
      <c r="B90" s="304"/>
      <c r="C90" s="279" t="s">
        <v>509</v>
      </c>
      <c r="D90" s="279"/>
      <c r="E90" s="279"/>
      <c r="F90" s="302" t="s">
        <v>490</v>
      </c>
      <c r="G90" s="303"/>
      <c r="H90" s="279" t="s">
        <v>510</v>
      </c>
      <c r="I90" s="279" t="s">
        <v>486</v>
      </c>
      <c r="J90" s="279">
        <v>50</v>
      </c>
      <c r="K90" s="293"/>
    </row>
    <row r="91" s="1" customFormat="1" ht="15" customHeight="1">
      <c r="B91" s="304"/>
      <c r="C91" s="279" t="s">
        <v>511</v>
      </c>
      <c r="D91" s="279"/>
      <c r="E91" s="279"/>
      <c r="F91" s="302" t="s">
        <v>490</v>
      </c>
      <c r="G91" s="303"/>
      <c r="H91" s="279" t="s">
        <v>511</v>
      </c>
      <c r="I91" s="279" t="s">
        <v>486</v>
      </c>
      <c r="J91" s="279">
        <v>50</v>
      </c>
      <c r="K91" s="293"/>
    </row>
    <row r="92" s="1" customFormat="1" ht="15" customHeight="1">
      <c r="B92" s="304"/>
      <c r="C92" s="279" t="s">
        <v>512</v>
      </c>
      <c r="D92" s="279"/>
      <c r="E92" s="279"/>
      <c r="F92" s="302" t="s">
        <v>490</v>
      </c>
      <c r="G92" s="303"/>
      <c r="H92" s="279" t="s">
        <v>513</v>
      </c>
      <c r="I92" s="279" t="s">
        <v>486</v>
      </c>
      <c r="J92" s="279">
        <v>255</v>
      </c>
      <c r="K92" s="293"/>
    </row>
    <row r="93" s="1" customFormat="1" ht="15" customHeight="1">
      <c r="B93" s="304"/>
      <c r="C93" s="279" t="s">
        <v>514</v>
      </c>
      <c r="D93" s="279"/>
      <c r="E93" s="279"/>
      <c r="F93" s="302" t="s">
        <v>484</v>
      </c>
      <c r="G93" s="303"/>
      <c r="H93" s="279" t="s">
        <v>515</v>
      </c>
      <c r="I93" s="279" t="s">
        <v>516</v>
      </c>
      <c r="J93" s="279"/>
      <c r="K93" s="293"/>
    </row>
    <row r="94" s="1" customFormat="1" ht="15" customHeight="1">
      <c r="B94" s="304"/>
      <c r="C94" s="279" t="s">
        <v>517</v>
      </c>
      <c r="D94" s="279"/>
      <c r="E94" s="279"/>
      <c r="F94" s="302" t="s">
        <v>484</v>
      </c>
      <c r="G94" s="303"/>
      <c r="H94" s="279" t="s">
        <v>518</v>
      </c>
      <c r="I94" s="279" t="s">
        <v>519</v>
      </c>
      <c r="J94" s="279"/>
      <c r="K94" s="293"/>
    </row>
    <row r="95" s="1" customFormat="1" ht="15" customHeight="1">
      <c r="B95" s="304"/>
      <c r="C95" s="279" t="s">
        <v>520</v>
      </c>
      <c r="D95" s="279"/>
      <c r="E95" s="279"/>
      <c r="F95" s="302" t="s">
        <v>484</v>
      </c>
      <c r="G95" s="303"/>
      <c r="H95" s="279" t="s">
        <v>520</v>
      </c>
      <c r="I95" s="279" t="s">
        <v>519</v>
      </c>
      <c r="J95" s="279"/>
      <c r="K95" s="293"/>
    </row>
    <row r="96" s="1" customFormat="1" ht="15" customHeight="1">
      <c r="B96" s="304"/>
      <c r="C96" s="279" t="s">
        <v>46</v>
      </c>
      <c r="D96" s="279"/>
      <c r="E96" s="279"/>
      <c r="F96" s="302" t="s">
        <v>484</v>
      </c>
      <c r="G96" s="303"/>
      <c r="H96" s="279" t="s">
        <v>521</v>
      </c>
      <c r="I96" s="279" t="s">
        <v>519</v>
      </c>
      <c r="J96" s="279"/>
      <c r="K96" s="293"/>
    </row>
    <row r="97" s="1" customFormat="1" ht="15" customHeight="1">
      <c r="B97" s="304"/>
      <c r="C97" s="279" t="s">
        <v>56</v>
      </c>
      <c r="D97" s="279"/>
      <c r="E97" s="279"/>
      <c r="F97" s="302" t="s">
        <v>484</v>
      </c>
      <c r="G97" s="303"/>
      <c r="H97" s="279" t="s">
        <v>522</v>
      </c>
      <c r="I97" s="279" t="s">
        <v>519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523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478</v>
      </c>
      <c r="D103" s="294"/>
      <c r="E103" s="294"/>
      <c r="F103" s="294" t="s">
        <v>479</v>
      </c>
      <c r="G103" s="295"/>
      <c r="H103" s="294" t="s">
        <v>62</v>
      </c>
      <c r="I103" s="294" t="s">
        <v>65</v>
      </c>
      <c r="J103" s="294" t="s">
        <v>480</v>
      </c>
      <c r="K103" s="293"/>
    </row>
    <row r="104" s="1" customFormat="1" ht="17.25" customHeight="1">
      <c r="B104" s="291"/>
      <c r="C104" s="296" t="s">
        <v>481</v>
      </c>
      <c r="D104" s="296"/>
      <c r="E104" s="296"/>
      <c r="F104" s="297" t="s">
        <v>482</v>
      </c>
      <c r="G104" s="298"/>
      <c r="H104" s="296"/>
      <c r="I104" s="296"/>
      <c r="J104" s="296" t="s">
        <v>483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61</v>
      </c>
      <c r="D106" s="301"/>
      <c r="E106" s="301"/>
      <c r="F106" s="302" t="s">
        <v>484</v>
      </c>
      <c r="G106" s="279"/>
      <c r="H106" s="279" t="s">
        <v>524</v>
      </c>
      <c r="I106" s="279" t="s">
        <v>486</v>
      </c>
      <c r="J106" s="279">
        <v>20</v>
      </c>
      <c r="K106" s="293"/>
    </row>
    <row r="107" s="1" customFormat="1" ht="15" customHeight="1">
      <c r="B107" s="291"/>
      <c r="C107" s="279" t="s">
        <v>487</v>
      </c>
      <c r="D107" s="279"/>
      <c r="E107" s="279"/>
      <c r="F107" s="302" t="s">
        <v>484</v>
      </c>
      <c r="G107" s="279"/>
      <c r="H107" s="279" t="s">
        <v>524</v>
      </c>
      <c r="I107" s="279" t="s">
        <v>486</v>
      </c>
      <c r="J107" s="279">
        <v>120</v>
      </c>
      <c r="K107" s="293"/>
    </row>
    <row r="108" s="1" customFormat="1" ht="15" customHeight="1">
      <c r="B108" s="304"/>
      <c r="C108" s="279" t="s">
        <v>489</v>
      </c>
      <c r="D108" s="279"/>
      <c r="E108" s="279"/>
      <c r="F108" s="302" t="s">
        <v>490</v>
      </c>
      <c r="G108" s="279"/>
      <c r="H108" s="279" t="s">
        <v>524</v>
      </c>
      <c r="I108" s="279" t="s">
        <v>486</v>
      </c>
      <c r="J108" s="279">
        <v>50</v>
      </c>
      <c r="K108" s="293"/>
    </row>
    <row r="109" s="1" customFormat="1" ht="15" customHeight="1">
      <c r="B109" s="304"/>
      <c r="C109" s="279" t="s">
        <v>492</v>
      </c>
      <c r="D109" s="279"/>
      <c r="E109" s="279"/>
      <c r="F109" s="302" t="s">
        <v>484</v>
      </c>
      <c r="G109" s="279"/>
      <c r="H109" s="279" t="s">
        <v>524</v>
      </c>
      <c r="I109" s="279" t="s">
        <v>494</v>
      </c>
      <c r="J109" s="279"/>
      <c r="K109" s="293"/>
    </row>
    <row r="110" s="1" customFormat="1" ht="15" customHeight="1">
      <c r="B110" s="304"/>
      <c r="C110" s="279" t="s">
        <v>503</v>
      </c>
      <c r="D110" s="279"/>
      <c r="E110" s="279"/>
      <c r="F110" s="302" t="s">
        <v>490</v>
      </c>
      <c r="G110" s="279"/>
      <c r="H110" s="279" t="s">
        <v>524</v>
      </c>
      <c r="I110" s="279" t="s">
        <v>486</v>
      </c>
      <c r="J110" s="279">
        <v>50</v>
      </c>
      <c r="K110" s="293"/>
    </row>
    <row r="111" s="1" customFormat="1" ht="15" customHeight="1">
      <c r="B111" s="304"/>
      <c r="C111" s="279" t="s">
        <v>511</v>
      </c>
      <c r="D111" s="279"/>
      <c r="E111" s="279"/>
      <c r="F111" s="302" t="s">
        <v>490</v>
      </c>
      <c r="G111" s="279"/>
      <c r="H111" s="279" t="s">
        <v>524</v>
      </c>
      <c r="I111" s="279" t="s">
        <v>486</v>
      </c>
      <c r="J111" s="279">
        <v>50</v>
      </c>
      <c r="K111" s="293"/>
    </row>
    <row r="112" s="1" customFormat="1" ht="15" customHeight="1">
      <c r="B112" s="304"/>
      <c r="C112" s="279" t="s">
        <v>509</v>
      </c>
      <c r="D112" s="279"/>
      <c r="E112" s="279"/>
      <c r="F112" s="302" t="s">
        <v>490</v>
      </c>
      <c r="G112" s="279"/>
      <c r="H112" s="279" t="s">
        <v>524</v>
      </c>
      <c r="I112" s="279" t="s">
        <v>486</v>
      </c>
      <c r="J112" s="279">
        <v>50</v>
      </c>
      <c r="K112" s="293"/>
    </row>
    <row r="113" s="1" customFormat="1" ht="15" customHeight="1">
      <c r="B113" s="304"/>
      <c r="C113" s="279" t="s">
        <v>61</v>
      </c>
      <c r="D113" s="279"/>
      <c r="E113" s="279"/>
      <c r="F113" s="302" t="s">
        <v>484</v>
      </c>
      <c r="G113" s="279"/>
      <c r="H113" s="279" t="s">
        <v>525</v>
      </c>
      <c r="I113" s="279" t="s">
        <v>486</v>
      </c>
      <c r="J113" s="279">
        <v>20</v>
      </c>
      <c r="K113" s="293"/>
    </row>
    <row r="114" s="1" customFormat="1" ht="15" customHeight="1">
      <c r="B114" s="304"/>
      <c r="C114" s="279" t="s">
        <v>526</v>
      </c>
      <c r="D114" s="279"/>
      <c r="E114" s="279"/>
      <c r="F114" s="302" t="s">
        <v>484</v>
      </c>
      <c r="G114" s="279"/>
      <c r="H114" s="279" t="s">
        <v>527</v>
      </c>
      <c r="I114" s="279" t="s">
        <v>486</v>
      </c>
      <c r="J114" s="279">
        <v>120</v>
      </c>
      <c r="K114" s="293"/>
    </row>
    <row r="115" s="1" customFormat="1" ht="15" customHeight="1">
      <c r="B115" s="304"/>
      <c r="C115" s="279" t="s">
        <v>46</v>
      </c>
      <c r="D115" s="279"/>
      <c r="E115" s="279"/>
      <c r="F115" s="302" t="s">
        <v>484</v>
      </c>
      <c r="G115" s="279"/>
      <c r="H115" s="279" t="s">
        <v>528</v>
      </c>
      <c r="I115" s="279" t="s">
        <v>519</v>
      </c>
      <c r="J115" s="279"/>
      <c r="K115" s="293"/>
    </row>
    <row r="116" s="1" customFormat="1" ht="15" customHeight="1">
      <c r="B116" s="304"/>
      <c r="C116" s="279" t="s">
        <v>56</v>
      </c>
      <c r="D116" s="279"/>
      <c r="E116" s="279"/>
      <c r="F116" s="302" t="s">
        <v>484</v>
      </c>
      <c r="G116" s="279"/>
      <c r="H116" s="279" t="s">
        <v>529</v>
      </c>
      <c r="I116" s="279" t="s">
        <v>519</v>
      </c>
      <c r="J116" s="279"/>
      <c r="K116" s="293"/>
    </row>
    <row r="117" s="1" customFormat="1" ht="15" customHeight="1">
      <c r="B117" s="304"/>
      <c r="C117" s="279" t="s">
        <v>65</v>
      </c>
      <c r="D117" s="279"/>
      <c r="E117" s="279"/>
      <c r="F117" s="302" t="s">
        <v>484</v>
      </c>
      <c r="G117" s="279"/>
      <c r="H117" s="279" t="s">
        <v>530</v>
      </c>
      <c r="I117" s="279" t="s">
        <v>531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532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478</v>
      </c>
      <c r="D123" s="294"/>
      <c r="E123" s="294"/>
      <c r="F123" s="294" t="s">
        <v>479</v>
      </c>
      <c r="G123" s="295"/>
      <c r="H123" s="294" t="s">
        <v>62</v>
      </c>
      <c r="I123" s="294" t="s">
        <v>65</v>
      </c>
      <c r="J123" s="294" t="s">
        <v>480</v>
      </c>
      <c r="K123" s="323"/>
    </row>
    <row r="124" s="1" customFormat="1" ht="17.25" customHeight="1">
      <c r="B124" s="322"/>
      <c r="C124" s="296" t="s">
        <v>481</v>
      </c>
      <c r="D124" s="296"/>
      <c r="E124" s="296"/>
      <c r="F124" s="297" t="s">
        <v>482</v>
      </c>
      <c r="G124" s="298"/>
      <c r="H124" s="296"/>
      <c r="I124" s="296"/>
      <c r="J124" s="296" t="s">
        <v>483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487</v>
      </c>
      <c r="D126" s="301"/>
      <c r="E126" s="301"/>
      <c r="F126" s="302" t="s">
        <v>484</v>
      </c>
      <c r="G126" s="279"/>
      <c r="H126" s="279" t="s">
        <v>524</v>
      </c>
      <c r="I126" s="279" t="s">
        <v>486</v>
      </c>
      <c r="J126" s="279">
        <v>120</v>
      </c>
      <c r="K126" s="327"/>
    </row>
    <row r="127" s="1" customFormat="1" ht="15" customHeight="1">
      <c r="B127" s="324"/>
      <c r="C127" s="279" t="s">
        <v>533</v>
      </c>
      <c r="D127" s="279"/>
      <c r="E127" s="279"/>
      <c r="F127" s="302" t="s">
        <v>484</v>
      </c>
      <c r="G127" s="279"/>
      <c r="H127" s="279" t="s">
        <v>534</v>
      </c>
      <c r="I127" s="279" t="s">
        <v>486</v>
      </c>
      <c r="J127" s="279" t="s">
        <v>535</v>
      </c>
      <c r="K127" s="327"/>
    </row>
    <row r="128" s="1" customFormat="1" ht="15" customHeight="1">
      <c r="B128" s="324"/>
      <c r="C128" s="279" t="s">
        <v>432</v>
      </c>
      <c r="D128" s="279"/>
      <c r="E128" s="279"/>
      <c r="F128" s="302" t="s">
        <v>484</v>
      </c>
      <c r="G128" s="279"/>
      <c r="H128" s="279" t="s">
        <v>536</v>
      </c>
      <c r="I128" s="279" t="s">
        <v>486</v>
      </c>
      <c r="J128" s="279" t="s">
        <v>535</v>
      </c>
      <c r="K128" s="327"/>
    </row>
    <row r="129" s="1" customFormat="1" ht="15" customHeight="1">
      <c r="B129" s="324"/>
      <c r="C129" s="279" t="s">
        <v>495</v>
      </c>
      <c r="D129" s="279"/>
      <c r="E129" s="279"/>
      <c r="F129" s="302" t="s">
        <v>490</v>
      </c>
      <c r="G129" s="279"/>
      <c r="H129" s="279" t="s">
        <v>496</v>
      </c>
      <c r="I129" s="279" t="s">
        <v>486</v>
      </c>
      <c r="J129" s="279">
        <v>15</v>
      </c>
      <c r="K129" s="327"/>
    </row>
    <row r="130" s="1" customFormat="1" ht="15" customHeight="1">
      <c r="B130" s="324"/>
      <c r="C130" s="305" t="s">
        <v>497</v>
      </c>
      <c r="D130" s="305"/>
      <c r="E130" s="305"/>
      <c r="F130" s="306" t="s">
        <v>490</v>
      </c>
      <c r="G130" s="305"/>
      <c r="H130" s="305" t="s">
        <v>498</v>
      </c>
      <c r="I130" s="305" t="s">
        <v>486</v>
      </c>
      <c r="J130" s="305">
        <v>15</v>
      </c>
      <c r="K130" s="327"/>
    </row>
    <row r="131" s="1" customFormat="1" ht="15" customHeight="1">
      <c r="B131" s="324"/>
      <c r="C131" s="305" t="s">
        <v>499</v>
      </c>
      <c r="D131" s="305"/>
      <c r="E131" s="305"/>
      <c r="F131" s="306" t="s">
        <v>490</v>
      </c>
      <c r="G131" s="305"/>
      <c r="H131" s="305" t="s">
        <v>500</v>
      </c>
      <c r="I131" s="305" t="s">
        <v>486</v>
      </c>
      <c r="J131" s="305">
        <v>20</v>
      </c>
      <c r="K131" s="327"/>
    </row>
    <row r="132" s="1" customFormat="1" ht="15" customHeight="1">
      <c r="B132" s="324"/>
      <c r="C132" s="305" t="s">
        <v>501</v>
      </c>
      <c r="D132" s="305"/>
      <c r="E132" s="305"/>
      <c r="F132" s="306" t="s">
        <v>490</v>
      </c>
      <c r="G132" s="305"/>
      <c r="H132" s="305" t="s">
        <v>502</v>
      </c>
      <c r="I132" s="305" t="s">
        <v>486</v>
      </c>
      <c r="J132" s="305">
        <v>20</v>
      </c>
      <c r="K132" s="327"/>
    </row>
    <row r="133" s="1" customFormat="1" ht="15" customHeight="1">
      <c r="B133" s="324"/>
      <c r="C133" s="279" t="s">
        <v>489</v>
      </c>
      <c r="D133" s="279"/>
      <c r="E133" s="279"/>
      <c r="F133" s="302" t="s">
        <v>490</v>
      </c>
      <c r="G133" s="279"/>
      <c r="H133" s="279" t="s">
        <v>524</v>
      </c>
      <c r="I133" s="279" t="s">
        <v>486</v>
      </c>
      <c r="J133" s="279">
        <v>50</v>
      </c>
      <c r="K133" s="327"/>
    </row>
    <row r="134" s="1" customFormat="1" ht="15" customHeight="1">
      <c r="B134" s="324"/>
      <c r="C134" s="279" t="s">
        <v>503</v>
      </c>
      <c r="D134" s="279"/>
      <c r="E134" s="279"/>
      <c r="F134" s="302" t="s">
        <v>490</v>
      </c>
      <c r="G134" s="279"/>
      <c r="H134" s="279" t="s">
        <v>524</v>
      </c>
      <c r="I134" s="279" t="s">
        <v>486</v>
      </c>
      <c r="J134" s="279">
        <v>50</v>
      </c>
      <c r="K134" s="327"/>
    </row>
    <row r="135" s="1" customFormat="1" ht="15" customHeight="1">
      <c r="B135" s="324"/>
      <c r="C135" s="279" t="s">
        <v>509</v>
      </c>
      <c r="D135" s="279"/>
      <c r="E135" s="279"/>
      <c r="F135" s="302" t="s">
        <v>490</v>
      </c>
      <c r="G135" s="279"/>
      <c r="H135" s="279" t="s">
        <v>524</v>
      </c>
      <c r="I135" s="279" t="s">
        <v>486</v>
      </c>
      <c r="J135" s="279">
        <v>50</v>
      </c>
      <c r="K135" s="327"/>
    </row>
    <row r="136" s="1" customFormat="1" ht="15" customHeight="1">
      <c r="B136" s="324"/>
      <c r="C136" s="279" t="s">
        <v>511</v>
      </c>
      <c r="D136" s="279"/>
      <c r="E136" s="279"/>
      <c r="F136" s="302" t="s">
        <v>490</v>
      </c>
      <c r="G136" s="279"/>
      <c r="H136" s="279" t="s">
        <v>524</v>
      </c>
      <c r="I136" s="279" t="s">
        <v>486</v>
      </c>
      <c r="J136" s="279">
        <v>50</v>
      </c>
      <c r="K136" s="327"/>
    </row>
    <row r="137" s="1" customFormat="1" ht="15" customHeight="1">
      <c r="B137" s="324"/>
      <c r="C137" s="279" t="s">
        <v>512</v>
      </c>
      <c r="D137" s="279"/>
      <c r="E137" s="279"/>
      <c r="F137" s="302" t="s">
        <v>490</v>
      </c>
      <c r="G137" s="279"/>
      <c r="H137" s="279" t="s">
        <v>537</v>
      </c>
      <c r="I137" s="279" t="s">
        <v>486</v>
      </c>
      <c r="J137" s="279">
        <v>255</v>
      </c>
      <c r="K137" s="327"/>
    </row>
    <row r="138" s="1" customFormat="1" ht="15" customHeight="1">
      <c r="B138" s="324"/>
      <c r="C138" s="279" t="s">
        <v>514</v>
      </c>
      <c r="D138" s="279"/>
      <c r="E138" s="279"/>
      <c r="F138" s="302" t="s">
        <v>484</v>
      </c>
      <c r="G138" s="279"/>
      <c r="H138" s="279" t="s">
        <v>538</v>
      </c>
      <c r="I138" s="279" t="s">
        <v>516</v>
      </c>
      <c r="J138" s="279"/>
      <c r="K138" s="327"/>
    </row>
    <row r="139" s="1" customFormat="1" ht="15" customHeight="1">
      <c r="B139" s="324"/>
      <c r="C139" s="279" t="s">
        <v>517</v>
      </c>
      <c r="D139" s="279"/>
      <c r="E139" s="279"/>
      <c r="F139" s="302" t="s">
        <v>484</v>
      </c>
      <c r="G139" s="279"/>
      <c r="H139" s="279" t="s">
        <v>539</v>
      </c>
      <c r="I139" s="279" t="s">
        <v>519</v>
      </c>
      <c r="J139" s="279"/>
      <c r="K139" s="327"/>
    </row>
    <row r="140" s="1" customFormat="1" ht="15" customHeight="1">
      <c r="B140" s="324"/>
      <c r="C140" s="279" t="s">
        <v>520</v>
      </c>
      <c r="D140" s="279"/>
      <c r="E140" s="279"/>
      <c r="F140" s="302" t="s">
        <v>484</v>
      </c>
      <c r="G140" s="279"/>
      <c r="H140" s="279" t="s">
        <v>520</v>
      </c>
      <c r="I140" s="279" t="s">
        <v>519</v>
      </c>
      <c r="J140" s="279"/>
      <c r="K140" s="327"/>
    </row>
    <row r="141" s="1" customFormat="1" ht="15" customHeight="1">
      <c r="B141" s="324"/>
      <c r="C141" s="279" t="s">
        <v>46</v>
      </c>
      <c r="D141" s="279"/>
      <c r="E141" s="279"/>
      <c r="F141" s="302" t="s">
        <v>484</v>
      </c>
      <c r="G141" s="279"/>
      <c r="H141" s="279" t="s">
        <v>540</v>
      </c>
      <c r="I141" s="279" t="s">
        <v>519</v>
      </c>
      <c r="J141" s="279"/>
      <c r="K141" s="327"/>
    </row>
    <row r="142" s="1" customFormat="1" ht="15" customHeight="1">
      <c r="B142" s="324"/>
      <c r="C142" s="279" t="s">
        <v>541</v>
      </c>
      <c r="D142" s="279"/>
      <c r="E142" s="279"/>
      <c r="F142" s="302" t="s">
        <v>484</v>
      </c>
      <c r="G142" s="279"/>
      <c r="H142" s="279" t="s">
        <v>542</v>
      </c>
      <c r="I142" s="279" t="s">
        <v>519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543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478</v>
      </c>
      <c r="D148" s="294"/>
      <c r="E148" s="294"/>
      <c r="F148" s="294" t="s">
        <v>479</v>
      </c>
      <c r="G148" s="295"/>
      <c r="H148" s="294" t="s">
        <v>62</v>
      </c>
      <c r="I148" s="294" t="s">
        <v>65</v>
      </c>
      <c r="J148" s="294" t="s">
        <v>480</v>
      </c>
      <c r="K148" s="293"/>
    </row>
    <row r="149" s="1" customFormat="1" ht="17.25" customHeight="1">
      <c r="B149" s="291"/>
      <c r="C149" s="296" t="s">
        <v>481</v>
      </c>
      <c r="D149" s="296"/>
      <c r="E149" s="296"/>
      <c r="F149" s="297" t="s">
        <v>482</v>
      </c>
      <c r="G149" s="298"/>
      <c r="H149" s="296"/>
      <c r="I149" s="296"/>
      <c r="J149" s="296" t="s">
        <v>483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487</v>
      </c>
      <c r="D151" s="279"/>
      <c r="E151" s="279"/>
      <c r="F151" s="332" t="s">
        <v>484</v>
      </c>
      <c r="G151" s="279"/>
      <c r="H151" s="331" t="s">
        <v>524</v>
      </c>
      <c r="I151" s="331" t="s">
        <v>486</v>
      </c>
      <c r="J151" s="331">
        <v>120</v>
      </c>
      <c r="K151" s="327"/>
    </row>
    <row r="152" s="1" customFormat="1" ht="15" customHeight="1">
      <c r="B152" s="304"/>
      <c r="C152" s="331" t="s">
        <v>533</v>
      </c>
      <c r="D152" s="279"/>
      <c r="E152" s="279"/>
      <c r="F152" s="332" t="s">
        <v>484</v>
      </c>
      <c r="G152" s="279"/>
      <c r="H152" s="331" t="s">
        <v>544</v>
      </c>
      <c r="I152" s="331" t="s">
        <v>486</v>
      </c>
      <c r="J152" s="331" t="s">
        <v>535</v>
      </c>
      <c r="K152" s="327"/>
    </row>
    <row r="153" s="1" customFormat="1" ht="15" customHeight="1">
      <c r="B153" s="304"/>
      <c r="C153" s="331" t="s">
        <v>432</v>
      </c>
      <c r="D153" s="279"/>
      <c r="E153" s="279"/>
      <c r="F153" s="332" t="s">
        <v>484</v>
      </c>
      <c r="G153" s="279"/>
      <c r="H153" s="331" t="s">
        <v>545</v>
      </c>
      <c r="I153" s="331" t="s">
        <v>486</v>
      </c>
      <c r="J153" s="331" t="s">
        <v>535</v>
      </c>
      <c r="K153" s="327"/>
    </row>
    <row r="154" s="1" customFormat="1" ht="15" customHeight="1">
      <c r="B154" s="304"/>
      <c r="C154" s="331" t="s">
        <v>489</v>
      </c>
      <c r="D154" s="279"/>
      <c r="E154" s="279"/>
      <c r="F154" s="332" t="s">
        <v>490</v>
      </c>
      <c r="G154" s="279"/>
      <c r="H154" s="331" t="s">
        <v>524</v>
      </c>
      <c r="I154" s="331" t="s">
        <v>486</v>
      </c>
      <c r="J154" s="331">
        <v>50</v>
      </c>
      <c r="K154" s="327"/>
    </row>
    <row r="155" s="1" customFormat="1" ht="15" customHeight="1">
      <c r="B155" s="304"/>
      <c r="C155" s="331" t="s">
        <v>492</v>
      </c>
      <c r="D155" s="279"/>
      <c r="E155" s="279"/>
      <c r="F155" s="332" t="s">
        <v>484</v>
      </c>
      <c r="G155" s="279"/>
      <c r="H155" s="331" t="s">
        <v>524</v>
      </c>
      <c r="I155" s="331" t="s">
        <v>494</v>
      </c>
      <c r="J155" s="331"/>
      <c r="K155" s="327"/>
    </row>
    <row r="156" s="1" customFormat="1" ht="15" customHeight="1">
      <c r="B156" s="304"/>
      <c r="C156" s="331" t="s">
        <v>503</v>
      </c>
      <c r="D156" s="279"/>
      <c r="E156" s="279"/>
      <c r="F156" s="332" t="s">
        <v>490</v>
      </c>
      <c r="G156" s="279"/>
      <c r="H156" s="331" t="s">
        <v>524</v>
      </c>
      <c r="I156" s="331" t="s">
        <v>486</v>
      </c>
      <c r="J156" s="331">
        <v>50</v>
      </c>
      <c r="K156" s="327"/>
    </row>
    <row r="157" s="1" customFormat="1" ht="15" customHeight="1">
      <c r="B157" s="304"/>
      <c r="C157" s="331" t="s">
        <v>511</v>
      </c>
      <c r="D157" s="279"/>
      <c r="E157" s="279"/>
      <c r="F157" s="332" t="s">
        <v>490</v>
      </c>
      <c r="G157" s="279"/>
      <c r="H157" s="331" t="s">
        <v>524</v>
      </c>
      <c r="I157" s="331" t="s">
        <v>486</v>
      </c>
      <c r="J157" s="331">
        <v>50</v>
      </c>
      <c r="K157" s="327"/>
    </row>
    <row r="158" s="1" customFormat="1" ht="15" customHeight="1">
      <c r="B158" s="304"/>
      <c r="C158" s="331" t="s">
        <v>509</v>
      </c>
      <c r="D158" s="279"/>
      <c r="E158" s="279"/>
      <c r="F158" s="332" t="s">
        <v>490</v>
      </c>
      <c r="G158" s="279"/>
      <c r="H158" s="331" t="s">
        <v>524</v>
      </c>
      <c r="I158" s="331" t="s">
        <v>486</v>
      </c>
      <c r="J158" s="331">
        <v>50</v>
      </c>
      <c r="K158" s="327"/>
    </row>
    <row r="159" s="1" customFormat="1" ht="15" customHeight="1">
      <c r="B159" s="304"/>
      <c r="C159" s="331" t="s">
        <v>109</v>
      </c>
      <c r="D159" s="279"/>
      <c r="E159" s="279"/>
      <c r="F159" s="332" t="s">
        <v>484</v>
      </c>
      <c r="G159" s="279"/>
      <c r="H159" s="331" t="s">
        <v>546</v>
      </c>
      <c r="I159" s="331" t="s">
        <v>486</v>
      </c>
      <c r="J159" s="331" t="s">
        <v>547</v>
      </c>
      <c r="K159" s="327"/>
    </row>
    <row r="160" s="1" customFormat="1" ht="15" customHeight="1">
      <c r="B160" s="304"/>
      <c r="C160" s="331" t="s">
        <v>548</v>
      </c>
      <c r="D160" s="279"/>
      <c r="E160" s="279"/>
      <c r="F160" s="332" t="s">
        <v>484</v>
      </c>
      <c r="G160" s="279"/>
      <c r="H160" s="331" t="s">
        <v>549</v>
      </c>
      <c r="I160" s="331" t="s">
        <v>519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550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478</v>
      </c>
      <c r="D166" s="294"/>
      <c r="E166" s="294"/>
      <c r="F166" s="294" t="s">
        <v>479</v>
      </c>
      <c r="G166" s="336"/>
      <c r="H166" s="337" t="s">
        <v>62</v>
      </c>
      <c r="I166" s="337" t="s">
        <v>65</v>
      </c>
      <c r="J166" s="294" t="s">
        <v>480</v>
      </c>
      <c r="K166" s="271"/>
    </row>
    <row r="167" s="1" customFormat="1" ht="17.25" customHeight="1">
      <c r="B167" s="272"/>
      <c r="C167" s="296" t="s">
        <v>481</v>
      </c>
      <c r="D167" s="296"/>
      <c r="E167" s="296"/>
      <c r="F167" s="297" t="s">
        <v>482</v>
      </c>
      <c r="G167" s="338"/>
      <c r="H167" s="339"/>
      <c r="I167" s="339"/>
      <c r="J167" s="296" t="s">
        <v>483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487</v>
      </c>
      <c r="D169" s="279"/>
      <c r="E169" s="279"/>
      <c r="F169" s="302" t="s">
        <v>484</v>
      </c>
      <c r="G169" s="279"/>
      <c r="H169" s="279" t="s">
        <v>524</v>
      </c>
      <c r="I169" s="279" t="s">
        <v>486</v>
      </c>
      <c r="J169" s="279">
        <v>120</v>
      </c>
      <c r="K169" s="327"/>
    </row>
    <row r="170" s="1" customFormat="1" ht="15" customHeight="1">
      <c r="B170" s="304"/>
      <c r="C170" s="279" t="s">
        <v>533</v>
      </c>
      <c r="D170" s="279"/>
      <c r="E170" s="279"/>
      <c r="F170" s="302" t="s">
        <v>484</v>
      </c>
      <c r="G170" s="279"/>
      <c r="H170" s="279" t="s">
        <v>534</v>
      </c>
      <c r="I170" s="279" t="s">
        <v>486</v>
      </c>
      <c r="J170" s="279" t="s">
        <v>535</v>
      </c>
      <c r="K170" s="327"/>
    </row>
    <row r="171" s="1" customFormat="1" ht="15" customHeight="1">
      <c r="B171" s="304"/>
      <c r="C171" s="279" t="s">
        <v>432</v>
      </c>
      <c r="D171" s="279"/>
      <c r="E171" s="279"/>
      <c r="F171" s="302" t="s">
        <v>484</v>
      </c>
      <c r="G171" s="279"/>
      <c r="H171" s="279" t="s">
        <v>551</v>
      </c>
      <c r="I171" s="279" t="s">
        <v>486</v>
      </c>
      <c r="J171" s="279" t="s">
        <v>535</v>
      </c>
      <c r="K171" s="327"/>
    </row>
    <row r="172" s="1" customFormat="1" ht="15" customHeight="1">
      <c r="B172" s="304"/>
      <c r="C172" s="279" t="s">
        <v>489</v>
      </c>
      <c r="D172" s="279"/>
      <c r="E172" s="279"/>
      <c r="F172" s="302" t="s">
        <v>490</v>
      </c>
      <c r="G172" s="279"/>
      <c r="H172" s="279" t="s">
        <v>551</v>
      </c>
      <c r="I172" s="279" t="s">
        <v>486</v>
      </c>
      <c r="J172" s="279">
        <v>50</v>
      </c>
      <c r="K172" s="327"/>
    </row>
    <row r="173" s="1" customFormat="1" ht="15" customHeight="1">
      <c r="B173" s="304"/>
      <c r="C173" s="279" t="s">
        <v>492</v>
      </c>
      <c r="D173" s="279"/>
      <c r="E173" s="279"/>
      <c r="F173" s="302" t="s">
        <v>484</v>
      </c>
      <c r="G173" s="279"/>
      <c r="H173" s="279" t="s">
        <v>551</v>
      </c>
      <c r="I173" s="279" t="s">
        <v>494</v>
      </c>
      <c r="J173" s="279"/>
      <c r="K173" s="327"/>
    </row>
    <row r="174" s="1" customFormat="1" ht="15" customHeight="1">
      <c r="B174" s="304"/>
      <c r="C174" s="279" t="s">
        <v>503</v>
      </c>
      <c r="D174" s="279"/>
      <c r="E174" s="279"/>
      <c r="F174" s="302" t="s">
        <v>490</v>
      </c>
      <c r="G174" s="279"/>
      <c r="H174" s="279" t="s">
        <v>551</v>
      </c>
      <c r="I174" s="279" t="s">
        <v>486</v>
      </c>
      <c r="J174" s="279">
        <v>50</v>
      </c>
      <c r="K174" s="327"/>
    </row>
    <row r="175" s="1" customFormat="1" ht="15" customHeight="1">
      <c r="B175" s="304"/>
      <c r="C175" s="279" t="s">
        <v>511</v>
      </c>
      <c r="D175" s="279"/>
      <c r="E175" s="279"/>
      <c r="F175" s="302" t="s">
        <v>490</v>
      </c>
      <c r="G175" s="279"/>
      <c r="H175" s="279" t="s">
        <v>551</v>
      </c>
      <c r="I175" s="279" t="s">
        <v>486</v>
      </c>
      <c r="J175" s="279">
        <v>50</v>
      </c>
      <c r="K175" s="327"/>
    </row>
    <row r="176" s="1" customFormat="1" ht="15" customHeight="1">
      <c r="B176" s="304"/>
      <c r="C176" s="279" t="s">
        <v>509</v>
      </c>
      <c r="D176" s="279"/>
      <c r="E176" s="279"/>
      <c r="F176" s="302" t="s">
        <v>490</v>
      </c>
      <c r="G176" s="279"/>
      <c r="H176" s="279" t="s">
        <v>551</v>
      </c>
      <c r="I176" s="279" t="s">
        <v>486</v>
      </c>
      <c r="J176" s="279">
        <v>50</v>
      </c>
      <c r="K176" s="327"/>
    </row>
    <row r="177" s="1" customFormat="1" ht="15" customHeight="1">
      <c r="B177" s="304"/>
      <c r="C177" s="279" t="s">
        <v>119</v>
      </c>
      <c r="D177" s="279"/>
      <c r="E177" s="279"/>
      <c r="F177" s="302" t="s">
        <v>484</v>
      </c>
      <c r="G177" s="279"/>
      <c r="H177" s="279" t="s">
        <v>552</v>
      </c>
      <c r="I177" s="279" t="s">
        <v>553</v>
      </c>
      <c r="J177" s="279"/>
      <c r="K177" s="327"/>
    </row>
    <row r="178" s="1" customFormat="1" ht="15" customHeight="1">
      <c r="B178" s="304"/>
      <c r="C178" s="279" t="s">
        <v>65</v>
      </c>
      <c r="D178" s="279"/>
      <c r="E178" s="279"/>
      <c r="F178" s="302" t="s">
        <v>484</v>
      </c>
      <c r="G178" s="279"/>
      <c r="H178" s="279" t="s">
        <v>554</v>
      </c>
      <c r="I178" s="279" t="s">
        <v>555</v>
      </c>
      <c r="J178" s="279">
        <v>1</v>
      </c>
      <c r="K178" s="327"/>
    </row>
    <row r="179" s="1" customFormat="1" ht="15" customHeight="1">
      <c r="B179" s="304"/>
      <c r="C179" s="279" t="s">
        <v>61</v>
      </c>
      <c r="D179" s="279"/>
      <c r="E179" s="279"/>
      <c r="F179" s="302" t="s">
        <v>484</v>
      </c>
      <c r="G179" s="279"/>
      <c r="H179" s="279" t="s">
        <v>556</v>
      </c>
      <c r="I179" s="279" t="s">
        <v>486</v>
      </c>
      <c r="J179" s="279">
        <v>20</v>
      </c>
      <c r="K179" s="327"/>
    </row>
    <row r="180" s="1" customFormat="1" ht="15" customHeight="1">
      <c r="B180" s="304"/>
      <c r="C180" s="279" t="s">
        <v>62</v>
      </c>
      <c r="D180" s="279"/>
      <c r="E180" s="279"/>
      <c r="F180" s="302" t="s">
        <v>484</v>
      </c>
      <c r="G180" s="279"/>
      <c r="H180" s="279" t="s">
        <v>557</v>
      </c>
      <c r="I180" s="279" t="s">
        <v>486</v>
      </c>
      <c r="J180" s="279">
        <v>255</v>
      </c>
      <c r="K180" s="327"/>
    </row>
    <row r="181" s="1" customFormat="1" ht="15" customHeight="1">
      <c r="B181" s="304"/>
      <c r="C181" s="279" t="s">
        <v>120</v>
      </c>
      <c r="D181" s="279"/>
      <c r="E181" s="279"/>
      <c r="F181" s="302" t="s">
        <v>484</v>
      </c>
      <c r="G181" s="279"/>
      <c r="H181" s="279" t="s">
        <v>448</v>
      </c>
      <c r="I181" s="279" t="s">
        <v>486</v>
      </c>
      <c r="J181" s="279">
        <v>10</v>
      </c>
      <c r="K181" s="327"/>
    </row>
    <row r="182" s="1" customFormat="1" ht="15" customHeight="1">
      <c r="B182" s="304"/>
      <c r="C182" s="279" t="s">
        <v>121</v>
      </c>
      <c r="D182" s="279"/>
      <c r="E182" s="279"/>
      <c r="F182" s="302" t="s">
        <v>484</v>
      </c>
      <c r="G182" s="279"/>
      <c r="H182" s="279" t="s">
        <v>558</v>
      </c>
      <c r="I182" s="279" t="s">
        <v>519</v>
      </c>
      <c r="J182" s="279"/>
      <c r="K182" s="327"/>
    </row>
    <row r="183" s="1" customFormat="1" ht="15" customHeight="1">
      <c r="B183" s="304"/>
      <c r="C183" s="279" t="s">
        <v>559</v>
      </c>
      <c r="D183" s="279"/>
      <c r="E183" s="279"/>
      <c r="F183" s="302" t="s">
        <v>484</v>
      </c>
      <c r="G183" s="279"/>
      <c r="H183" s="279" t="s">
        <v>560</v>
      </c>
      <c r="I183" s="279" t="s">
        <v>519</v>
      </c>
      <c r="J183" s="279"/>
      <c r="K183" s="327"/>
    </row>
    <row r="184" s="1" customFormat="1" ht="15" customHeight="1">
      <c r="B184" s="304"/>
      <c r="C184" s="279" t="s">
        <v>548</v>
      </c>
      <c r="D184" s="279"/>
      <c r="E184" s="279"/>
      <c r="F184" s="302" t="s">
        <v>484</v>
      </c>
      <c r="G184" s="279"/>
      <c r="H184" s="279" t="s">
        <v>561</v>
      </c>
      <c r="I184" s="279" t="s">
        <v>519</v>
      </c>
      <c r="J184" s="279"/>
      <c r="K184" s="327"/>
    </row>
    <row r="185" s="1" customFormat="1" ht="15" customHeight="1">
      <c r="B185" s="304"/>
      <c r="C185" s="279" t="s">
        <v>124</v>
      </c>
      <c r="D185" s="279"/>
      <c r="E185" s="279"/>
      <c r="F185" s="302" t="s">
        <v>490</v>
      </c>
      <c r="G185" s="279"/>
      <c r="H185" s="279" t="s">
        <v>562</v>
      </c>
      <c r="I185" s="279" t="s">
        <v>486</v>
      </c>
      <c r="J185" s="279">
        <v>50</v>
      </c>
      <c r="K185" s="327"/>
    </row>
    <row r="186" s="1" customFormat="1" ht="15" customHeight="1">
      <c r="B186" s="304"/>
      <c r="C186" s="279" t="s">
        <v>563</v>
      </c>
      <c r="D186" s="279"/>
      <c r="E186" s="279"/>
      <c r="F186" s="302" t="s">
        <v>490</v>
      </c>
      <c r="G186" s="279"/>
      <c r="H186" s="279" t="s">
        <v>564</v>
      </c>
      <c r="I186" s="279" t="s">
        <v>565</v>
      </c>
      <c r="J186" s="279"/>
      <c r="K186" s="327"/>
    </row>
    <row r="187" s="1" customFormat="1" ht="15" customHeight="1">
      <c r="B187" s="304"/>
      <c r="C187" s="279" t="s">
        <v>566</v>
      </c>
      <c r="D187" s="279"/>
      <c r="E187" s="279"/>
      <c r="F187" s="302" t="s">
        <v>490</v>
      </c>
      <c r="G187" s="279"/>
      <c r="H187" s="279" t="s">
        <v>567</v>
      </c>
      <c r="I187" s="279" t="s">
        <v>565</v>
      </c>
      <c r="J187" s="279"/>
      <c r="K187" s="327"/>
    </row>
    <row r="188" s="1" customFormat="1" ht="15" customHeight="1">
      <c r="B188" s="304"/>
      <c r="C188" s="279" t="s">
        <v>568</v>
      </c>
      <c r="D188" s="279"/>
      <c r="E188" s="279"/>
      <c r="F188" s="302" t="s">
        <v>490</v>
      </c>
      <c r="G188" s="279"/>
      <c r="H188" s="279" t="s">
        <v>569</v>
      </c>
      <c r="I188" s="279" t="s">
        <v>565</v>
      </c>
      <c r="J188" s="279"/>
      <c r="K188" s="327"/>
    </row>
    <row r="189" s="1" customFormat="1" ht="15" customHeight="1">
      <c r="B189" s="304"/>
      <c r="C189" s="340" t="s">
        <v>570</v>
      </c>
      <c r="D189" s="279"/>
      <c r="E189" s="279"/>
      <c r="F189" s="302" t="s">
        <v>490</v>
      </c>
      <c r="G189" s="279"/>
      <c r="H189" s="279" t="s">
        <v>571</v>
      </c>
      <c r="I189" s="279" t="s">
        <v>572</v>
      </c>
      <c r="J189" s="341" t="s">
        <v>573</v>
      </c>
      <c r="K189" s="327"/>
    </row>
    <row r="190" s="1" customFormat="1" ht="15" customHeight="1">
      <c r="B190" s="304"/>
      <c r="C190" s="340" t="s">
        <v>50</v>
      </c>
      <c r="D190" s="279"/>
      <c r="E190" s="279"/>
      <c r="F190" s="302" t="s">
        <v>484</v>
      </c>
      <c r="G190" s="279"/>
      <c r="H190" s="276" t="s">
        <v>574</v>
      </c>
      <c r="I190" s="279" t="s">
        <v>575</v>
      </c>
      <c r="J190" s="279"/>
      <c r="K190" s="327"/>
    </row>
    <row r="191" s="1" customFormat="1" ht="15" customHeight="1">
      <c r="B191" s="304"/>
      <c r="C191" s="340" t="s">
        <v>576</v>
      </c>
      <c r="D191" s="279"/>
      <c r="E191" s="279"/>
      <c r="F191" s="302" t="s">
        <v>484</v>
      </c>
      <c r="G191" s="279"/>
      <c r="H191" s="279" t="s">
        <v>577</v>
      </c>
      <c r="I191" s="279" t="s">
        <v>519</v>
      </c>
      <c r="J191" s="279"/>
      <c r="K191" s="327"/>
    </row>
    <row r="192" s="1" customFormat="1" ht="15" customHeight="1">
      <c r="B192" s="304"/>
      <c r="C192" s="340" t="s">
        <v>578</v>
      </c>
      <c r="D192" s="279"/>
      <c r="E192" s="279"/>
      <c r="F192" s="302" t="s">
        <v>484</v>
      </c>
      <c r="G192" s="279"/>
      <c r="H192" s="279" t="s">
        <v>579</v>
      </c>
      <c r="I192" s="279" t="s">
        <v>519</v>
      </c>
      <c r="J192" s="279"/>
      <c r="K192" s="327"/>
    </row>
    <row r="193" s="1" customFormat="1" ht="15" customHeight="1">
      <c r="B193" s="304"/>
      <c r="C193" s="340" t="s">
        <v>580</v>
      </c>
      <c r="D193" s="279"/>
      <c r="E193" s="279"/>
      <c r="F193" s="302" t="s">
        <v>490</v>
      </c>
      <c r="G193" s="279"/>
      <c r="H193" s="279" t="s">
        <v>581</v>
      </c>
      <c r="I193" s="279" t="s">
        <v>519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582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583</v>
      </c>
      <c r="D200" s="343"/>
      <c r="E200" s="343"/>
      <c r="F200" s="343" t="s">
        <v>584</v>
      </c>
      <c r="G200" s="344"/>
      <c r="H200" s="343" t="s">
        <v>585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575</v>
      </c>
      <c r="D202" s="279"/>
      <c r="E202" s="279"/>
      <c r="F202" s="302" t="s">
        <v>51</v>
      </c>
      <c r="G202" s="279"/>
      <c r="H202" s="279" t="s">
        <v>586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52</v>
      </c>
      <c r="G203" s="279"/>
      <c r="H203" s="279" t="s">
        <v>587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55</v>
      </c>
      <c r="G204" s="279"/>
      <c r="H204" s="279" t="s">
        <v>588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53</v>
      </c>
      <c r="G205" s="279"/>
      <c r="H205" s="279" t="s">
        <v>589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54</v>
      </c>
      <c r="G206" s="279"/>
      <c r="H206" s="279" t="s">
        <v>590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531</v>
      </c>
      <c r="D208" s="279"/>
      <c r="E208" s="279"/>
      <c r="F208" s="302" t="s">
        <v>88</v>
      </c>
      <c r="G208" s="279"/>
      <c r="H208" s="279" t="s">
        <v>591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429</v>
      </c>
      <c r="G209" s="279"/>
      <c r="H209" s="279" t="s">
        <v>430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427</v>
      </c>
      <c r="G210" s="279"/>
      <c r="H210" s="279" t="s">
        <v>592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99</v>
      </c>
      <c r="G211" s="340"/>
      <c r="H211" s="331" t="s">
        <v>431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168</v>
      </c>
      <c r="G212" s="340"/>
      <c r="H212" s="331" t="s">
        <v>593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555</v>
      </c>
      <c r="D214" s="279"/>
      <c r="E214" s="279"/>
      <c r="F214" s="302">
        <v>1</v>
      </c>
      <c r="G214" s="340"/>
      <c r="H214" s="331" t="s">
        <v>594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595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596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597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Kotrle Pavel, Bc.</dc:creator>
  <cp:lastModifiedBy>Kotrle Pavel, Bc.</cp:lastModifiedBy>
  <dcterms:created xsi:type="dcterms:W3CDTF">2023-06-27T08:45:46Z</dcterms:created>
  <dcterms:modified xsi:type="dcterms:W3CDTF">2023-06-27T08:45:50Z</dcterms:modified>
</cp:coreProperties>
</file>